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-120" yWindow="-120" windowWidth="29040" windowHeight="15840"/>
  </bookViews>
  <sheets>
    <sheet name="отчетный период - 03.2024" sheetId="3" r:id="rId1"/>
  </sheets>
  <definedNames>
    <definedName name="_xlnm.Print_Area" localSheetId="0">'отчетный период - 03.2024'!$A$1:$W$61</definedName>
  </definedNames>
  <calcPr calcId="125725"/>
</workbook>
</file>

<file path=xl/calcChain.xml><?xml version="1.0" encoding="utf-8"?>
<calcChain xmlns="http://schemas.openxmlformats.org/spreadsheetml/2006/main">
  <c r="T61" i="3"/>
  <c r="J61"/>
  <c r="J60"/>
  <c r="J59"/>
  <c r="J58"/>
  <c r="J49" l="1"/>
  <c r="P56" l="1"/>
  <c r="T52"/>
  <c r="T53"/>
  <c r="T54"/>
  <c r="T55"/>
  <c r="T56"/>
  <c r="T57"/>
  <c r="P57"/>
  <c r="P55"/>
  <c r="P54"/>
  <c r="P53"/>
  <c r="P52"/>
  <c r="P51"/>
  <c r="S51" s="1"/>
  <c r="Q51" s="1"/>
  <c r="R51" s="1"/>
  <c r="P50"/>
  <c r="S50" s="1"/>
  <c r="Q50" s="1"/>
  <c r="R50" s="1"/>
  <c r="P49"/>
  <c r="S49" l="1"/>
  <c r="T51"/>
  <c r="T50"/>
  <c r="Q49" l="1"/>
  <c r="R49" l="1"/>
  <c r="T49" s="1"/>
</calcChain>
</file>

<file path=xl/sharedStrings.xml><?xml version="1.0" encoding="utf-8"?>
<sst xmlns="http://schemas.openxmlformats.org/spreadsheetml/2006/main" count="192" uniqueCount="126">
  <si>
    <t>№ п/п</t>
  </si>
  <si>
    <t>Муниципальное образование</t>
  </si>
  <si>
    <t>Мероприятие</t>
  </si>
  <si>
    <t>Объект (адрес, учреждение и т.п.)</t>
  </si>
  <si>
    <t>Сумма бюджетных ассигнований на реализацию мероприятия в текущем году, тыс. рублей</t>
  </si>
  <si>
    <t>федеральный бюджет</t>
  </si>
  <si>
    <t>областной бюджет</t>
  </si>
  <si>
    <t>местный бюджет</t>
  </si>
  <si>
    <t>Всего (7+8+9)</t>
  </si>
  <si>
    <t>Код национального проекта</t>
  </si>
  <si>
    <t>Код регионального проекта</t>
  </si>
  <si>
    <t>Реквизиты и данные контракта (договора)</t>
  </si>
  <si>
    <t>№</t>
  </si>
  <si>
    <t>дата заключения</t>
  </si>
  <si>
    <t>Наименование (ФИО) подрядчика</t>
  </si>
  <si>
    <t>Дата выполнения работ (оказния услуг) в соответствии с заключенным контрактом</t>
  </si>
  <si>
    <t>Сумма контракта, тыс. рублей</t>
  </si>
  <si>
    <t>Кассовый расход на отчетную дату, тыс. рублей</t>
  </si>
  <si>
    <t>Всего (17+18+19)</t>
  </si>
  <si>
    <t>Фактическая дата завершения выполнения работ (оказания услуг) по контракту</t>
  </si>
  <si>
    <t>Примечания</t>
  </si>
  <si>
    <t>Дата выполнения мероприятия в соответствии с соглашением с ОИВ</t>
  </si>
  <si>
    <t>Информация о рисках</t>
  </si>
  <si>
    <t>1. В формате электронных таблиц Excel представляется следующая информация:</t>
  </si>
  <si>
    <t>город Бузулук</t>
  </si>
  <si>
    <t>Приобретение музыкальных инструментов</t>
  </si>
  <si>
    <t>Создание модельной библиотеки на базе центральной детской библиотеки С.Я Маршака</t>
  </si>
  <si>
    <t>Оренбургская область, город Бузулук, ул. Пушкина ,д.60. МБУ ДО г. Бузулука "Детская школа искусств"</t>
  </si>
  <si>
    <t>ООО "Строительная компания "Новый дом"</t>
  </si>
  <si>
    <t>ООО "Комус-Развитие"</t>
  </si>
  <si>
    <t>ИП Валеева Г.М.</t>
  </si>
  <si>
    <t>ИП Зайцев Д.В.</t>
  </si>
  <si>
    <t>ИП Кондаков Е.А.</t>
  </si>
  <si>
    <t>ИП Ханзафарова Н.Д.</t>
  </si>
  <si>
    <t>ООО "Офис Маркет"</t>
  </si>
  <si>
    <t>Соломонов В.А.</t>
  </si>
  <si>
    <t>Удалов А.Л.</t>
  </si>
  <si>
    <t>ИП Юдин С.А.</t>
  </si>
  <si>
    <t>ООО"Фаренгейт Сервисмебель"</t>
  </si>
  <si>
    <t>ФКУ "ИК №6"</t>
  </si>
  <si>
    <t>ИП Крашенинников В.С.</t>
  </si>
  <si>
    <t>Общество с ограниченной ответственностью "ЭйВиДи-систем"</t>
  </si>
  <si>
    <t>ФГБУК "РГДБ"</t>
  </si>
  <si>
    <t>ООО "ПЛАЗА-ОПТ"</t>
  </si>
  <si>
    <t>ООО "ДНС Ритейл"</t>
  </si>
  <si>
    <t>ИП Федосеев В.К.</t>
  </si>
  <si>
    <t>ИП Камышов В.М.</t>
  </si>
  <si>
    <t>ООО "Доступная страна"</t>
  </si>
  <si>
    <t>ИП Гастюшкин М.О.</t>
  </si>
  <si>
    <t>ООО "Метида-опт"</t>
  </si>
  <si>
    <t>ИП Востриков А.А.</t>
  </si>
  <si>
    <t>в течение 30рабочих дней</t>
  </si>
  <si>
    <t>ИП Кулага С.А.</t>
  </si>
  <si>
    <t>ООО "Элерон"</t>
  </si>
  <si>
    <t>А1</t>
  </si>
  <si>
    <t xml:space="preserve">Общество с ограниченной ответственностью "АТЕЛЬЕ ГОНЧАРОВА" </t>
  </si>
  <si>
    <t xml:space="preserve">Общество с ограниченной ответственностью "ПЛАЗА-ОПТ" </t>
  </si>
  <si>
    <t xml:space="preserve">Общество с ограниченной ответственностью "ЮПИТЕР" </t>
  </si>
  <si>
    <t xml:space="preserve">ИП Глазунов Максим Вячеславович </t>
  </si>
  <si>
    <t xml:space="preserve">Общество с ограниченной ответственностью "ТУЛЬСКАЯ ГАРМОНЬ" </t>
  </si>
  <si>
    <t>Общество с ограниченной ответственностью "АЛВИ" (ООО "АЛВИ")</t>
  </si>
  <si>
    <t xml:space="preserve">ИП Судаков Степан Алексеевич </t>
  </si>
  <si>
    <t xml:space="preserve">ООО "Сириус" </t>
  </si>
  <si>
    <t>Центральная детская библиотека им. С. Я. Маршака по адресу город Бузулук, ул.Галактионова,д 48</t>
  </si>
  <si>
    <t>А-12598</t>
  </si>
  <si>
    <t xml:space="preserve"> ВнУЦ/ПК-81/1</t>
  </si>
  <si>
    <t>19</t>
  </si>
  <si>
    <t>2024.298349</t>
  </si>
  <si>
    <t>2024.298364</t>
  </si>
  <si>
    <t>20</t>
  </si>
  <si>
    <t>23</t>
  </si>
  <si>
    <t>25</t>
  </si>
  <si>
    <t>2024.309760</t>
  </si>
  <si>
    <t>26</t>
  </si>
  <si>
    <t>2024.325366</t>
  </si>
  <si>
    <t>2024.332382</t>
  </si>
  <si>
    <t>29</t>
  </si>
  <si>
    <t>30</t>
  </si>
  <si>
    <t>31</t>
  </si>
  <si>
    <t>33</t>
  </si>
  <si>
    <t>2024.342656</t>
  </si>
  <si>
    <t>2024.342621</t>
  </si>
  <si>
    <t>2024.343013</t>
  </si>
  <si>
    <t>2024.344590</t>
  </si>
  <si>
    <t>34</t>
  </si>
  <si>
    <t>39</t>
  </si>
  <si>
    <t>2024.359856</t>
  </si>
  <si>
    <t>2024.368915</t>
  </si>
  <si>
    <t>42</t>
  </si>
  <si>
    <t>46</t>
  </si>
  <si>
    <t>2024.375742</t>
  </si>
  <si>
    <t>2024.375848</t>
  </si>
  <si>
    <t>2024.376146</t>
  </si>
  <si>
    <t>40</t>
  </si>
  <si>
    <t>53</t>
  </si>
  <si>
    <t>54</t>
  </si>
  <si>
    <t>01533000003240000220001</t>
  </si>
  <si>
    <t>01533000003240000210001</t>
  </si>
  <si>
    <t>2024.376024</t>
  </si>
  <si>
    <t>2024.375964</t>
  </si>
  <si>
    <t>2024.375666</t>
  </si>
  <si>
    <t xml:space="preserve"> 9</t>
  </si>
  <si>
    <t>115</t>
  </si>
  <si>
    <t>7</t>
  </si>
  <si>
    <t>10</t>
  </si>
  <si>
    <t>8</t>
  </si>
  <si>
    <t>2024.367665</t>
  </si>
  <si>
    <t>28-03/2024</t>
  </si>
  <si>
    <t>2024.375228</t>
  </si>
  <si>
    <t>11</t>
  </si>
  <si>
    <t xml:space="preserve"> </t>
  </si>
  <si>
    <t>-</t>
  </si>
  <si>
    <t>1/1204246,214 (на 2023-2024 годы)</t>
  </si>
  <si>
    <t xml:space="preserve">АО "ГрадИндустрия" </t>
  </si>
  <si>
    <t>Выполнение проектно-изыскательских работ:
 с 20.03.2023  по 28.06.2024,                                                                                                 Выполнение строительно-монтажных работ (включая оснащение немонтируемым технологическим оборудованием):
с 04.11.2023 – 22.11.2024 .</t>
  </si>
  <si>
    <t>F2</t>
  </si>
  <si>
    <t>Благоустройство аллеи "Дружба",3 этап 2 очередь</t>
  </si>
  <si>
    <t>Оренбургская область, город Бузулук, 1-4 микрорайон Аллея "Дружба"</t>
  </si>
  <si>
    <t>E2</t>
  </si>
  <si>
    <t>Строительство школы в городе Бузулуке на 825 мест</t>
  </si>
  <si>
    <t>Оренбургская область, город Бузулук, ул. Мурманская</t>
  </si>
  <si>
    <t>Капитальный ремонт спортивного зала в специальной коррекционной школе и обновление материально-технической базы</t>
  </si>
  <si>
    <t>Оренбургская область, город Бузулук, ул. Крестьянская,46 МОБУ Специальная (коррекционная)  школа</t>
  </si>
  <si>
    <t>EB</t>
  </si>
  <si>
    <t>Выплаты советникам директоров по воспитанию и взаимодействию с детскими общественными объединениями</t>
  </si>
  <si>
    <t>Информация о мероприятиях региональных проектов за март 2024 года</t>
  </si>
</sst>
</file>

<file path=xl/styles.xml><?xml version="1.0" encoding="utf-8"?>
<styleSheet xmlns="http://schemas.openxmlformats.org/spreadsheetml/2006/main">
  <numFmts count="3">
    <numFmt numFmtId="164" formatCode="dd/mm/yy;@"/>
    <numFmt numFmtId="165" formatCode="dd\.mm\.yyyy"/>
    <numFmt numFmtId="166" formatCode="#,##0.000"/>
  </numFmts>
  <fonts count="8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2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8"/>
      <name val="Calibri"/>
      <family val="2"/>
      <scheme val="minor"/>
    </font>
    <font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17">
    <xf numFmtId="0" fontId="0" fillId="0" borderId="0" xfId="0"/>
    <xf numFmtId="1" fontId="1" fillId="0" borderId="0" xfId="0" applyNumberFormat="1" applyFont="1" applyAlignment="1">
      <alignment horizontal="center" vertical="center"/>
    </xf>
    <xf numFmtId="49" fontId="1" fillId="0" borderId="0" xfId="0" applyNumberFormat="1" applyFont="1" applyAlignment="1">
      <alignment horizontal="center" vertical="center"/>
    </xf>
    <xf numFmtId="49" fontId="1" fillId="0" borderId="0" xfId="0" applyNumberFormat="1" applyFont="1" applyAlignment="1">
      <alignment horizontal="left" vertical="center"/>
    </xf>
    <xf numFmtId="4" fontId="1" fillId="0" borderId="0" xfId="0" applyNumberFormat="1" applyFont="1" applyAlignment="1">
      <alignment horizontal="right" vertical="center"/>
    </xf>
    <xf numFmtId="164" fontId="1" fillId="0" borderId="0" xfId="0" applyNumberFormat="1" applyFont="1"/>
    <xf numFmtId="164" fontId="1" fillId="0" borderId="0" xfId="0" applyNumberFormat="1" applyFont="1" applyAlignment="1">
      <alignment horizontal="center" vertical="center"/>
    </xf>
    <xf numFmtId="0" fontId="1" fillId="0" borderId="0" xfId="0" applyFont="1"/>
    <xf numFmtId="49" fontId="1" fillId="0" borderId="0" xfId="0" applyNumberFormat="1" applyFont="1" applyAlignment="1">
      <alignment horizontal="left"/>
    </xf>
    <xf numFmtId="0" fontId="1" fillId="2" borderId="0" xfId="0" applyFont="1" applyFill="1"/>
    <xf numFmtId="0" fontId="1" fillId="2" borderId="0" xfId="0" applyFont="1" applyFill="1" applyAlignment="1">
      <alignment vertical="center"/>
    </xf>
    <xf numFmtId="1" fontId="1" fillId="0" borderId="0" xfId="0" applyNumberFormat="1" applyFont="1" applyFill="1" applyAlignment="1">
      <alignment horizontal="center" vertical="center"/>
    </xf>
    <xf numFmtId="49" fontId="1" fillId="0" borderId="0" xfId="0" applyNumberFormat="1" applyFont="1" applyFill="1" applyAlignment="1">
      <alignment horizontal="center" vertical="center"/>
    </xf>
    <xf numFmtId="49" fontId="1" fillId="0" borderId="0" xfId="0" applyNumberFormat="1" applyFont="1" applyFill="1" applyAlignment="1">
      <alignment horizontal="left" vertical="center"/>
    </xf>
    <xf numFmtId="4" fontId="1" fillId="0" borderId="0" xfId="0" applyNumberFormat="1" applyFont="1" applyFill="1" applyAlignment="1">
      <alignment horizontal="right" vertical="center"/>
    </xf>
    <xf numFmtId="164" fontId="1" fillId="0" borderId="0" xfId="0" applyNumberFormat="1" applyFont="1" applyFill="1"/>
    <xf numFmtId="164" fontId="1" fillId="0" borderId="0" xfId="0" applyNumberFormat="1" applyFont="1" applyFill="1" applyAlignment="1">
      <alignment horizontal="center" vertical="center"/>
    </xf>
    <xf numFmtId="49" fontId="1" fillId="0" borderId="0" xfId="0" applyNumberFormat="1" applyFont="1" applyFill="1" applyAlignment="1">
      <alignment horizontal="right" vertical="center"/>
    </xf>
    <xf numFmtId="164" fontId="1" fillId="0" borderId="0" xfId="0" applyNumberFormat="1" applyFont="1" applyFill="1" applyAlignment="1">
      <alignment horizontal="center"/>
    </xf>
    <xf numFmtId="49" fontId="1" fillId="0" borderId="0" xfId="0" applyNumberFormat="1" applyFont="1" applyFill="1" applyAlignment="1">
      <alignment horizontal="left"/>
    </xf>
    <xf numFmtId="4" fontId="1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1" fontId="1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/>
    </xf>
    <xf numFmtId="1" fontId="1" fillId="0" borderId="1" xfId="0" applyNumberFormat="1" applyFont="1" applyFill="1" applyBorder="1" applyAlignment="1">
      <alignment horizontal="center"/>
    </xf>
    <xf numFmtId="49" fontId="1" fillId="0" borderId="1" xfId="0" applyNumberFormat="1" applyFont="1" applyFill="1" applyBorder="1" applyAlignment="1">
      <alignment horizontal="center"/>
    </xf>
    <xf numFmtId="0" fontId="1" fillId="0" borderId="1" xfId="0" applyFont="1" applyFill="1" applyBorder="1" applyAlignment="1">
      <alignment vertical="center"/>
    </xf>
    <xf numFmtId="1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4" fontId="1" fillId="0" borderId="7" xfId="0" applyNumberFormat="1" applyFont="1" applyFill="1" applyBorder="1" applyAlignment="1">
      <alignment horizontal="center" vertical="center" wrapText="1"/>
    </xf>
    <xf numFmtId="4" fontId="1" fillId="0" borderId="3" xfId="0" applyNumberFormat="1" applyFont="1" applyFill="1" applyBorder="1" applyAlignment="1">
      <alignment horizontal="right" vertical="center"/>
    </xf>
    <xf numFmtId="4" fontId="1" fillId="0" borderId="3" xfId="0" applyNumberFormat="1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center" vertical="center"/>
    </xf>
    <xf numFmtId="14" fontId="1" fillId="0" borderId="3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/>
    <xf numFmtId="14" fontId="6" fillId="0" borderId="7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/>
    <xf numFmtId="14" fontId="6" fillId="0" borderId="12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right" vertical="center"/>
    </xf>
    <xf numFmtId="4" fontId="1" fillId="0" borderId="1" xfId="0" applyNumberFormat="1" applyFont="1" applyFill="1" applyBorder="1" applyAlignment="1">
      <alignment horizontal="center" vertical="center"/>
    </xf>
    <xf numFmtId="164" fontId="1" fillId="0" borderId="6" xfId="0" applyNumberFormat="1" applyFont="1" applyFill="1" applyBorder="1" applyAlignment="1">
      <alignment horizontal="center" vertical="center"/>
    </xf>
    <xf numFmtId="49" fontId="6" fillId="0" borderId="3" xfId="0" applyNumberFormat="1" applyFont="1" applyFill="1" applyBorder="1"/>
    <xf numFmtId="49" fontId="6" fillId="0" borderId="1" xfId="0" applyNumberFormat="1" applyFont="1" applyFill="1" applyBorder="1" applyAlignment="1">
      <alignment vertical="center"/>
    </xf>
    <xf numFmtId="164" fontId="1" fillId="0" borderId="11" xfId="0" applyNumberFormat="1" applyFont="1" applyFill="1" applyBorder="1" applyAlignment="1">
      <alignment horizontal="center" vertical="center" wrapText="1"/>
    </xf>
    <xf numFmtId="14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left" vertical="center" wrapText="1"/>
    </xf>
    <xf numFmtId="14" fontId="1" fillId="0" borderId="9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right" vertical="center"/>
    </xf>
    <xf numFmtId="49" fontId="3" fillId="0" borderId="0" xfId="0" applyNumberFormat="1" applyFont="1" applyFill="1" applyAlignment="1">
      <alignment horizontal="left" vertical="center" wrapText="1"/>
    </xf>
    <xf numFmtId="49" fontId="5" fillId="0" borderId="1" xfId="0" applyNumberFormat="1" applyFont="1" applyFill="1" applyBorder="1" applyAlignment="1">
      <alignment horizontal="left" vertical="center" wrapText="1"/>
    </xf>
    <xf numFmtId="164" fontId="3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left" vertical="center"/>
    </xf>
    <xf numFmtId="14" fontId="1" fillId="0" borderId="2" xfId="0" applyNumberFormat="1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left" vertical="center"/>
    </xf>
    <xf numFmtId="14" fontId="6" fillId="0" borderId="8" xfId="0" applyNumberFormat="1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left"/>
    </xf>
    <xf numFmtId="1" fontId="3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/>
    </xf>
    <xf numFmtId="164" fontId="3" fillId="0" borderId="3" xfId="0" applyNumberFormat="1" applyFont="1" applyFill="1" applyBorder="1" applyAlignment="1">
      <alignment horizontal="center" vertical="center"/>
    </xf>
    <xf numFmtId="49" fontId="3" fillId="0" borderId="3" xfId="0" applyNumberFormat="1" applyFont="1" applyFill="1" applyBorder="1" applyAlignment="1">
      <alignment horizontal="center" vertical="center"/>
    </xf>
    <xf numFmtId="4" fontId="3" fillId="0" borderId="3" xfId="0" applyNumberFormat="1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1" fontId="1" fillId="0" borderId="3" xfId="0" applyNumberFormat="1" applyFont="1" applyFill="1" applyBorder="1" applyAlignment="1">
      <alignment horizontal="center" vertical="center"/>
    </xf>
    <xf numFmtId="14" fontId="3" fillId="0" borderId="1" xfId="0" applyNumberFormat="1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vertical="center" wrapText="1"/>
    </xf>
    <xf numFmtId="49" fontId="3" fillId="0" borderId="1" xfId="0" applyNumberFormat="1" applyFont="1" applyFill="1" applyBorder="1" applyAlignment="1">
      <alignment horizontal="left" vertical="center"/>
    </xf>
    <xf numFmtId="166" fontId="3" fillId="0" borderId="1" xfId="0" applyNumberFormat="1" applyFont="1" applyFill="1" applyBorder="1" applyAlignment="1">
      <alignment horizontal="right" vertical="center"/>
    </xf>
    <xf numFmtId="164" fontId="3" fillId="0" borderId="6" xfId="0" applyNumberFormat="1" applyFont="1" applyFill="1" applyBorder="1" applyAlignment="1">
      <alignment horizontal="center" vertical="center"/>
    </xf>
    <xf numFmtId="164" fontId="1" fillId="0" borderId="14" xfId="0" applyNumberFormat="1" applyFont="1" applyFill="1" applyBorder="1" applyAlignment="1">
      <alignment horizontal="center" vertical="center"/>
    </xf>
    <xf numFmtId="49" fontId="6" fillId="0" borderId="2" xfId="0" applyNumberFormat="1" applyFont="1" applyFill="1" applyBorder="1"/>
    <xf numFmtId="14" fontId="6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4" fontId="1" fillId="0" borderId="10" xfId="0" applyNumberFormat="1" applyFont="1" applyFill="1" applyBorder="1" applyAlignment="1">
      <alignment horizontal="right" vertical="center"/>
    </xf>
    <xf numFmtId="4" fontId="1" fillId="0" borderId="10" xfId="0" applyNumberFormat="1" applyFont="1" applyFill="1" applyBorder="1" applyAlignment="1">
      <alignment horizontal="center" vertical="center"/>
    </xf>
    <xf numFmtId="4" fontId="5" fillId="0" borderId="1" xfId="0" applyNumberFormat="1" applyFont="1" applyFill="1" applyBorder="1" applyAlignment="1">
      <alignment vertical="center"/>
    </xf>
    <xf numFmtId="4" fontId="3" fillId="0" borderId="1" xfId="0" applyNumberFormat="1" applyFont="1" applyFill="1" applyBorder="1" applyAlignment="1">
      <alignment vertical="center"/>
    </xf>
    <xf numFmtId="165" fontId="1" fillId="0" borderId="1" xfId="0" applyNumberFormat="1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vertical="center"/>
    </xf>
    <xf numFmtId="4" fontId="6" fillId="0" borderId="1" xfId="0" applyNumberFormat="1" applyFont="1" applyFill="1" applyBorder="1" applyAlignment="1">
      <alignment horizontal="right" vertical="center"/>
    </xf>
    <xf numFmtId="1" fontId="1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14" fontId="1" fillId="0" borderId="1" xfId="0" applyNumberFormat="1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/>
    </xf>
    <xf numFmtId="49" fontId="1" fillId="0" borderId="10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/>
    </xf>
    <xf numFmtId="0" fontId="1" fillId="0" borderId="0" xfId="0" applyFont="1" applyFill="1" applyAlignment="1">
      <alignment horizontal="right"/>
    </xf>
    <xf numFmtId="49" fontId="1" fillId="0" borderId="2" xfId="0" applyNumberFormat="1" applyFont="1" applyFill="1" applyBorder="1" applyAlignment="1">
      <alignment horizontal="center" vertical="center" wrapText="1"/>
    </xf>
    <xf numFmtId="49" fontId="1" fillId="0" borderId="3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4" fontId="1" fillId="0" borderId="4" xfId="0" applyNumberFormat="1" applyFont="1" applyFill="1" applyBorder="1" applyAlignment="1">
      <alignment horizontal="center" vertical="center" wrapText="1"/>
    </xf>
    <xf numFmtId="4" fontId="1" fillId="0" borderId="5" xfId="0" applyNumberFormat="1" applyFont="1" applyFill="1" applyBorder="1" applyAlignment="1">
      <alignment horizontal="center" vertical="center" wrapText="1"/>
    </xf>
    <xf numFmtId="4" fontId="1" fillId="0" borderId="6" xfId="0" applyNumberFormat="1" applyFont="1" applyFill="1" applyBorder="1" applyAlignment="1">
      <alignment horizontal="center" vertical="center" wrapText="1"/>
    </xf>
    <xf numFmtId="164" fontId="1" fillId="0" borderId="2" xfId="0" applyNumberFormat="1" applyFont="1" applyFill="1" applyBorder="1" applyAlignment="1">
      <alignment horizontal="center" vertical="center" wrapText="1"/>
    </xf>
    <xf numFmtId="164" fontId="1" fillId="0" borderId="3" xfId="0" applyNumberFormat="1" applyFont="1" applyFill="1" applyBorder="1" applyAlignment="1">
      <alignment horizontal="center" vertical="center" wrapText="1"/>
    </xf>
    <xf numFmtId="49" fontId="1" fillId="0" borderId="10" xfId="0" applyNumberFormat="1" applyFont="1" applyFill="1" applyBorder="1" applyAlignment="1">
      <alignment horizontal="center" vertical="center" wrapText="1"/>
    </xf>
    <xf numFmtId="4" fontId="1" fillId="0" borderId="2" xfId="0" applyNumberFormat="1" applyFont="1" applyFill="1" applyBorder="1" applyAlignment="1">
      <alignment horizontal="center" vertical="center"/>
    </xf>
    <xf numFmtId="4" fontId="1" fillId="0" borderId="10" xfId="0" applyNumberFormat="1" applyFont="1" applyFill="1" applyBorder="1" applyAlignment="1">
      <alignment horizontal="center" vertical="center"/>
    </xf>
    <xf numFmtId="4" fontId="1" fillId="0" borderId="1" xfId="0" applyNumberFormat="1" applyFont="1" applyFill="1" applyBorder="1" applyAlignment="1">
      <alignment horizontal="center" vertical="center"/>
    </xf>
    <xf numFmtId="164" fontId="1" fillId="0" borderId="14" xfId="0" applyNumberFormat="1" applyFont="1" applyFill="1" applyBorder="1" applyAlignment="1">
      <alignment horizontal="center" vertical="center"/>
    </xf>
    <xf numFmtId="164" fontId="1" fillId="0" borderId="13" xfId="0" applyNumberFormat="1" applyFont="1" applyFill="1" applyBorder="1" applyAlignment="1">
      <alignment horizontal="center" vertical="center"/>
    </xf>
    <xf numFmtId="1" fontId="3" fillId="0" borderId="2" xfId="0" applyNumberFormat="1" applyFont="1" applyFill="1" applyBorder="1" applyAlignment="1">
      <alignment horizontal="center" vertical="center"/>
    </xf>
    <xf numFmtId="1" fontId="3" fillId="0" borderId="10" xfId="0" applyNumberFormat="1" applyFont="1" applyFill="1" applyBorder="1" applyAlignment="1">
      <alignment horizontal="center" vertical="center"/>
    </xf>
    <xf numFmtId="1" fontId="3" fillId="0" borderId="3" xfId="0" applyNumberFormat="1" applyFont="1" applyFill="1" applyBorder="1" applyAlignment="1">
      <alignment horizontal="center" vertical="center"/>
    </xf>
    <xf numFmtId="4" fontId="3" fillId="0" borderId="2" xfId="0" applyNumberFormat="1" applyFont="1" applyFill="1" applyBorder="1" applyAlignment="1">
      <alignment horizontal="center" vertical="center"/>
    </xf>
    <xf numFmtId="4" fontId="3" fillId="0" borderId="10" xfId="0" applyNumberFormat="1" applyFont="1" applyFill="1" applyBorder="1" applyAlignment="1">
      <alignment horizontal="center" vertical="center"/>
    </xf>
    <xf numFmtId="4" fontId="3" fillId="0" borderId="3" xfId="0" applyNumberFormat="1" applyFont="1" applyFill="1" applyBorder="1" applyAlignment="1">
      <alignment horizontal="center" vertical="center"/>
    </xf>
    <xf numFmtId="4" fontId="3" fillId="0" borderId="1" xfId="0" applyNumberFormat="1" applyFont="1" applyFill="1" applyBorder="1" applyAlignment="1">
      <alignment horizontal="center" vertical="center"/>
    </xf>
    <xf numFmtId="49" fontId="1" fillId="0" borderId="3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W61"/>
  <sheetViews>
    <sheetView tabSelected="1" view="pageBreakPreview" zoomScale="70" zoomScaleNormal="85" zoomScaleSheetLayoutView="70" workbookViewId="0">
      <pane xSplit="1" ySplit="10" topLeftCell="B59" activePane="bottomRight" state="frozen"/>
      <selection pane="topRight" activeCell="B1" sqref="B1"/>
      <selection pane="bottomLeft" activeCell="A11" sqref="A11"/>
      <selection pane="bottomRight" activeCell="L61" sqref="L61"/>
    </sheetView>
  </sheetViews>
  <sheetFormatPr defaultRowHeight="15.75"/>
  <cols>
    <col min="1" max="1" width="5.42578125" style="1" customWidth="1"/>
    <col min="2" max="2" width="8.5703125" style="2" customWidth="1"/>
    <col min="3" max="3" width="9.28515625" style="2" customWidth="1"/>
    <col min="4" max="4" width="11.7109375" style="2" customWidth="1"/>
    <col min="5" max="5" width="21.140625" style="3" customWidth="1"/>
    <col min="6" max="6" width="23.85546875" style="3" customWidth="1"/>
    <col min="7" max="7" width="14.7109375" style="4" bestFit="1" customWidth="1"/>
    <col min="8" max="8" width="12.5703125" style="4" bestFit="1" customWidth="1"/>
    <col min="9" max="9" width="11.5703125" style="4" bestFit="1" customWidth="1"/>
    <col min="10" max="10" width="16.140625" style="4" bestFit="1" customWidth="1"/>
    <col min="11" max="11" width="16.140625" style="5" customWidth="1"/>
    <col min="12" max="12" width="20.5703125" style="3" customWidth="1"/>
    <col min="13" max="13" width="15" style="5" customWidth="1"/>
    <col min="14" max="14" width="33.42578125" style="3" customWidth="1"/>
    <col min="15" max="15" width="15.7109375" style="6" customWidth="1"/>
    <col min="16" max="16" width="19.7109375" style="4" bestFit="1" customWidth="1"/>
    <col min="17" max="17" width="14.7109375" style="4" bestFit="1" customWidth="1"/>
    <col min="18" max="18" width="12.5703125" style="4" bestFit="1" customWidth="1"/>
    <col min="19" max="19" width="13.42578125" style="4" customWidth="1"/>
    <col min="20" max="20" width="15.7109375" style="4" customWidth="1"/>
    <col min="21" max="21" width="21.7109375" style="6" customWidth="1"/>
    <col min="22" max="22" width="21.7109375" style="3" customWidth="1"/>
    <col min="23" max="23" width="18.28515625" style="8" customWidth="1"/>
    <col min="24" max="16384" width="9.140625" style="7"/>
  </cols>
  <sheetData>
    <row r="1" spans="1:23" ht="18.75" customHeight="1">
      <c r="A1" s="11"/>
      <c r="B1" s="12"/>
      <c r="C1" s="12"/>
      <c r="D1" s="12"/>
      <c r="E1" s="13"/>
      <c r="F1" s="13"/>
      <c r="G1" s="14"/>
      <c r="H1" s="14"/>
      <c r="I1" s="14"/>
      <c r="J1" s="14"/>
      <c r="K1" s="15"/>
      <c r="L1" s="13"/>
      <c r="M1" s="15"/>
      <c r="N1" s="13"/>
      <c r="O1" s="16"/>
      <c r="P1" s="14"/>
      <c r="Q1" s="14"/>
      <c r="R1" s="14"/>
      <c r="S1" s="14"/>
      <c r="T1" s="14"/>
      <c r="U1" s="16"/>
      <c r="V1" s="13"/>
      <c r="W1" s="13"/>
    </row>
    <row r="2" spans="1:23">
      <c r="A2" s="11"/>
      <c r="B2" s="12"/>
      <c r="C2" s="12"/>
      <c r="D2" s="12"/>
      <c r="E2" s="13"/>
      <c r="F2" s="13"/>
      <c r="G2" s="14"/>
      <c r="H2" s="14"/>
      <c r="I2" s="14"/>
      <c r="J2" s="14"/>
      <c r="K2" s="15"/>
      <c r="L2" s="13"/>
      <c r="M2" s="15"/>
      <c r="N2" s="13"/>
      <c r="O2" s="16"/>
      <c r="P2" s="14"/>
      <c r="Q2" s="14"/>
      <c r="R2" s="14"/>
      <c r="S2" s="14"/>
      <c r="T2" s="14"/>
      <c r="U2" s="16"/>
      <c r="V2" s="13"/>
      <c r="W2" s="17"/>
    </row>
    <row r="3" spans="1:23" ht="15" customHeight="1">
      <c r="A3" s="11"/>
      <c r="B3" s="12"/>
      <c r="C3" s="12"/>
      <c r="D3" s="12"/>
      <c r="E3" s="13"/>
      <c r="F3" s="13"/>
      <c r="G3" s="14"/>
      <c r="H3" s="14"/>
      <c r="I3" s="14"/>
      <c r="J3" s="14"/>
      <c r="K3" s="15"/>
      <c r="L3" s="13"/>
      <c r="M3" s="15"/>
      <c r="N3" s="13"/>
      <c r="O3" s="16"/>
      <c r="P3" s="14"/>
      <c r="Q3" s="14"/>
      <c r="R3" s="14"/>
      <c r="S3" s="14"/>
      <c r="T3" s="90"/>
      <c r="U3" s="90"/>
      <c r="V3" s="90"/>
      <c r="W3" s="90"/>
    </row>
    <row r="4" spans="1:23" ht="25.5">
      <c r="A4" s="11"/>
      <c r="B4" s="12"/>
      <c r="C4" s="89" t="s">
        <v>125</v>
      </c>
      <c r="D4" s="89"/>
      <c r="E4" s="89"/>
      <c r="F4" s="89"/>
      <c r="G4" s="89"/>
      <c r="H4" s="89"/>
      <c r="I4" s="89"/>
      <c r="J4" s="89"/>
      <c r="K4" s="89"/>
      <c r="L4" s="89"/>
      <c r="M4" s="89"/>
      <c r="N4" s="89"/>
      <c r="O4" s="89"/>
      <c r="P4" s="89"/>
      <c r="Q4" s="89"/>
      <c r="R4" s="89"/>
      <c r="S4" s="89"/>
      <c r="T4" s="89"/>
      <c r="U4" s="89"/>
      <c r="V4" s="89"/>
      <c r="W4" s="89"/>
    </row>
    <row r="5" spans="1:23">
      <c r="A5" s="11"/>
      <c r="B5" s="12"/>
      <c r="C5" s="12"/>
      <c r="D5" s="12"/>
      <c r="E5" s="13"/>
      <c r="F5" s="13"/>
      <c r="G5" s="14"/>
      <c r="H5" s="14"/>
      <c r="I5" s="14"/>
      <c r="J5" s="14"/>
      <c r="K5" s="18"/>
      <c r="L5" s="13"/>
      <c r="M5" s="18"/>
      <c r="N5" s="13"/>
      <c r="O5" s="16"/>
      <c r="P5" s="14"/>
      <c r="Q5" s="14"/>
      <c r="R5" s="14"/>
      <c r="S5" s="14"/>
      <c r="T5" s="14"/>
      <c r="U5" s="16"/>
      <c r="V5" s="13"/>
      <c r="W5" s="19"/>
    </row>
    <row r="6" spans="1:23">
      <c r="A6" s="11"/>
      <c r="B6" s="12"/>
      <c r="C6" s="12"/>
      <c r="D6" s="12" t="s">
        <v>23</v>
      </c>
      <c r="E6" s="13"/>
      <c r="F6" s="13"/>
      <c r="G6" s="14"/>
      <c r="H6" s="14"/>
      <c r="I6" s="14"/>
      <c r="J6" s="14"/>
      <c r="K6" s="18"/>
      <c r="L6" s="13"/>
      <c r="M6" s="18"/>
      <c r="N6" s="13"/>
      <c r="O6" s="16"/>
      <c r="P6" s="14"/>
      <c r="Q6" s="14"/>
      <c r="R6" s="14"/>
      <c r="S6" s="14"/>
      <c r="T6" s="14"/>
      <c r="U6" s="16"/>
      <c r="V6" s="13"/>
      <c r="W6" s="19"/>
    </row>
    <row r="7" spans="1:23">
      <c r="A7" s="11"/>
      <c r="B7" s="12"/>
      <c r="C7" s="12"/>
      <c r="D7" s="12"/>
      <c r="E7" s="13"/>
      <c r="F7" s="13"/>
      <c r="G7" s="14"/>
      <c r="H7" s="14"/>
      <c r="I7" s="14"/>
      <c r="J7" s="14"/>
      <c r="K7" s="15"/>
      <c r="L7" s="13"/>
      <c r="M7" s="15"/>
      <c r="N7" s="13"/>
      <c r="O7" s="16"/>
      <c r="P7" s="14"/>
      <c r="Q7" s="14"/>
      <c r="R7" s="14"/>
      <c r="S7" s="14"/>
      <c r="T7" s="14"/>
      <c r="U7" s="16"/>
      <c r="V7" s="13"/>
      <c r="W7" s="19"/>
    </row>
    <row r="8" spans="1:23" s="9" customFormat="1" ht="48.75" customHeight="1">
      <c r="A8" s="84" t="s">
        <v>0</v>
      </c>
      <c r="B8" s="85" t="s">
        <v>9</v>
      </c>
      <c r="C8" s="85" t="s">
        <v>10</v>
      </c>
      <c r="D8" s="85" t="s">
        <v>1</v>
      </c>
      <c r="E8" s="85" t="s">
        <v>2</v>
      </c>
      <c r="F8" s="85" t="s">
        <v>3</v>
      </c>
      <c r="G8" s="93" t="s">
        <v>4</v>
      </c>
      <c r="H8" s="93"/>
      <c r="I8" s="93"/>
      <c r="J8" s="93"/>
      <c r="K8" s="94" t="s">
        <v>21</v>
      </c>
      <c r="L8" s="95" t="s">
        <v>11</v>
      </c>
      <c r="M8" s="96"/>
      <c r="N8" s="96"/>
      <c r="O8" s="96"/>
      <c r="P8" s="97"/>
      <c r="Q8" s="98" t="s">
        <v>17</v>
      </c>
      <c r="R8" s="99"/>
      <c r="S8" s="99"/>
      <c r="T8" s="100"/>
      <c r="U8" s="101" t="s">
        <v>19</v>
      </c>
      <c r="V8" s="91" t="s">
        <v>22</v>
      </c>
      <c r="W8" s="91" t="s">
        <v>20</v>
      </c>
    </row>
    <row r="9" spans="1:23" s="9" customFormat="1" ht="150" customHeight="1">
      <c r="A9" s="84"/>
      <c r="B9" s="85"/>
      <c r="C9" s="85"/>
      <c r="D9" s="85"/>
      <c r="E9" s="85"/>
      <c r="F9" s="85"/>
      <c r="G9" s="20" t="s">
        <v>5</v>
      </c>
      <c r="H9" s="20" t="s">
        <v>6</v>
      </c>
      <c r="I9" s="20" t="s">
        <v>7</v>
      </c>
      <c r="J9" s="20" t="s">
        <v>8</v>
      </c>
      <c r="K9" s="94"/>
      <c r="L9" s="21" t="s">
        <v>12</v>
      </c>
      <c r="M9" s="22" t="s">
        <v>13</v>
      </c>
      <c r="N9" s="21" t="s">
        <v>14</v>
      </c>
      <c r="O9" s="22" t="s">
        <v>15</v>
      </c>
      <c r="P9" s="20" t="s">
        <v>16</v>
      </c>
      <c r="Q9" s="20" t="s">
        <v>5</v>
      </c>
      <c r="R9" s="20" t="s">
        <v>6</v>
      </c>
      <c r="S9" s="20" t="s">
        <v>7</v>
      </c>
      <c r="T9" s="20" t="s">
        <v>18</v>
      </c>
      <c r="U9" s="102"/>
      <c r="V9" s="92"/>
      <c r="W9" s="92"/>
    </row>
    <row r="10" spans="1:23" s="9" customFormat="1">
      <c r="A10" s="23">
        <v>1</v>
      </c>
      <c r="B10" s="24">
        <v>2</v>
      </c>
      <c r="C10" s="24">
        <v>3</v>
      </c>
      <c r="D10" s="24">
        <v>4</v>
      </c>
      <c r="E10" s="24">
        <v>5</v>
      </c>
      <c r="F10" s="24">
        <v>6</v>
      </c>
      <c r="G10" s="23">
        <v>7</v>
      </c>
      <c r="H10" s="23">
        <v>8</v>
      </c>
      <c r="I10" s="23">
        <v>9</v>
      </c>
      <c r="J10" s="23">
        <v>10</v>
      </c>
      <c r="K10" s="25">
        <v>11</v>
      </c>
      <c r="L10" s="24">
        <v>12</v>
      </c>
      <c r="M10" s="25">
        <v>13</v>
      </c>
      <c r="N10" s="24">
        <v>14</v>
      </c>
      <c r="O10" s="23">
        <v>15</v>
      </c>
      <c r="P10" s="23">
        <v>16</v>
      </c>
      <c r="Q10" s="23">
        <v>17</v>
      </c>
      <c r="R10" s="23">
        <v>18</v>
      </c>
      <c r="S10" s="23">
        <v>19</v>
      </c>
      <c r="T10" s="23">
        <v>20</v>
      </c>
      <c r="U10" s="23">
        <v>21</v>
      </c>
      <c r="V10" s="24">
        <v>22</v>
      </c>
      <c r="W10" s="26">
        <v>23</v>
      </c>
    </row>
    <row r="11" spans="1:23" s="10" customFormat="1" ht="47.25">
      <c r="A11" s="109">
        <v>1</v>
      </c>
      <c r="B11" s="87" t="s">
        <v>54</v>
      </c>
      <c r="C11" s="87" t="s">
        <v>54</v>
      </c>
      <c r="D11" s="91" t="s">
        <v>24</v>
      </c>
      <c r="E11" s="91" t="s">
        <v>26</v>
      </c>
      <c r="F11" s="91" t="s">
        <v>63</v>
      </c>
      <c r="G11" s="104">
        <v>14400</v>
      </c>
      <c r="H11" s="104">
        <v>600</v>
      </c>
      <c r="I11" s="104">
        <v>1666.7</v>
      </c>
      <c r="J11" s="106">
        <v>16666.7</v>
      </c>
      <c r="K11" s="107">
        <v>45657</v>
      </c>
      <c r="L11" s="27" t="s">
        <v>64</v>
      </c>
      <c r="M11" s="28">
        <v>45329</v>
      </c>
      <c r="N11" s="29" t="s">
        <v>41</v>
      </c>
      <c r="O11" s="30">
        <v>45391</v>
      </c>
      <c r="P11" s="31">
        <v>9</v>
      </c>
      <c r="Q11" s="31"/>
      <c r="R11" s="31"/>
      <c r="S11" s="31"/>
      <c r="T11" s="32"/>
      <c r="U11" s="33"/>
      <c r="V11" s="24"/>
      <c r="W11" s="34"/>
    </row>
    <row r="12" spans="1:23" s="9" customFormat="1" ht="18" customHeight="1">
      <c r="A12" s="110"/>
      <c r="B12" s="88"/>
      <c r="C12" s="88"/>
      <c r="D12" s="103"/>
      <c r="E12" s="103"/>
      <c r="F12" s="103"/>
      <c r="G12" s="105"/>
      <c r="H12" s="105"/>
      <c r="I12" s="105"/>
      <c r="J12" s="106"/>
      <c r="K12" s="108"/>
      <c r="L12" s="35" t="s">
        <v>65</v>
      </c>
      <c r="M12" s="28">
        <v>45358</v>
      </c>
      <c r="N12" s="29" t="s">
        <v>42</v>
      </c>
      <c r="O12" s="36">
        <v>45408</v>
      </c>
      <c r="P12" s="31">
        <v>17</v>
      </c>
      <c r="Q12" s="31"/>
      <c r="R12" s="31"/>
      <c r="S12" s="31"/>
      <c r="T12" s="32"/>
      <c r="U12" s="33"/>
      <c r="V12" s="24"/>
      <c r="W12" s="34"/>
    </row>
    <row r="13" spans="1:23" s="9" customFormat="1" ht="18" customHeight="1">
      <c r="A13" s="110"/>
      <c r="B13" s="88"/>
      <c r="C13" s="88"/>
      <c r="D13" s="103"/>
      <c r="E13" s="103"/>
      <c r="F13" s="103"/>
      <c r="G13" s="105"/>
      <c r="H13" s="105"/>
      <c r="I13" s="105"/>
      <c r="J13" s="106"/>
      <c r="K13" s="108"/>
      <c r="L13" s="37" t="s">
        <v>66</v>
      </c>
      <c r="M13" s="28">
        <v>45362</v>
      </c>
      <c r="N13" s="29" t="s">
        <v>29</v>
      </c>
      <c r="O13" s="36">
        <v>45412</v>
      </c>
      <c r="P13" s="31">
        <v>46.7</v>
      </c>
      <c r="Q13" s="31"/>
      <c r="R13" s="31"/>
      <c r="S13" s="31"/>
      <c r="T13" s="32"/>
      <c r="U13" s="33"/>
      <c r="V13" s="24"/>
      <c r="W13" s="34"/>
    </row>
    <row r="14" spans="1:23" s="9" customFormat="1" ht="18" customHeight="1">
      <c r="A14" s="110"/>
      <c r="B14" s="88"/>
      <c r="C14" s="88"/>
      <c r="D14" s="103"/>
      <c r="E14" s="103"/>
      <c r="F14" s="103"/>
      <c r="G14" s="105"/>
      <c r="H14" s="105"/>
      <c r="I14" s="105"/>
      <c r="J14" s="106"/>
      <c r="K14" s="108"/>
      <c r="L14" s="37" t="s">
        <v>67</v>
      </c>
      <c r="M14" s="28">
        <v>45364</v>
      </c>
      <c r="N14" s="29" t="s">
        <v>30</v>
      </c>
      <c r="O14" s="36">
        <v>45412</v>
      </c>
      <c r="P14" s="31">
        <v>40.200000000000003</v>
      </c>
      <c r="Q14" s="31"/>
      <c r="R14" s="31"/>
      <c r="S14" s="31"/>
      <c r="T14" s="32"/>
      <c r="U14" s="33"/>
      <c r="V14" s="24"/>
      <c r="W14" s="34"/>
    </row>
    <row r="15" spans="1:23" s="9" customFormat="1" ht="18" customHeight="1">
      <c r="A15" s="110"/>
      <c r="B15" s="88"/>
      <c r="C15" s="88"/>
      <c r="D15" s="103"/>
      <c r="E15" s="103"/>
      <c r="F15" s="103"/>
      <c r="G15" s="105"/>
      <c r="H15" s="105"/>
      <c r="I15" s="105"/>
      <c r="J15" s="106"/>
      <c r="K15" s="108"/>
      <c r="L15" s="37" t="s">
        <v>68</v>
      </c>
      <c r="M15" s="28">
        <v>45364</v>
      </c>
      <c r="N15" s="29" t="s">
        <v>31</v>
      </c>
      <c r="O15" s="36">
        <v>45412</v>
      </c>
      <c r="P15" s="31">
        <v>36.46</v>
      </c>
      <c r="Q15" s="31"/>
      <c r="R15" s="31"/>
      <c r="S15" s="31"/>
      <c r="T15" s="32"/>
      <c r="U15" s="33"/>
      <c r="V15" s="24"/>
      <c r="W15" s="34"/>
    </row>
    <row r="16" spans="1:23" s="9" customFormat="1" ht="18" customHeight="1">
      <c r="A16" s="110"/>
      <c r="B16" s="88"/>
      <c r="C16" s="88"/>
      <c r="D16" s="103"/>
      <c r="E16" s="103"/>
      <c r="F16" s="103"/>
      <c r="G16" s="105"/>
      <c r="H16" s="105"/>
      <c r="I16" s="105"/>
      <c r="J16" s="106"/>
      <c r="K16" s="108"/>
      <c r="L16" s="37" t="s">
        <v>69</v>
      </c>
      <c r="M16" s="28">
        <v>45364</v>
      </c>
      <c r="N16" s="29" t="s">
        <v>29</v>
      </c>
      <c r="O16" s="36">
        <v>45412</v>
      </c>
      <c r="P16" s="31">
        <v>36.299999999999997</v>
      </c>
      <c r="Q16" s="31"/>
      <c r="R16" s="31"/>
      <c r="S16" s="31"/>
      <c r="T16" s="32"/>
      <c r="U16" s="33"/>
      <c r="V16" s="24"/>
      <c r="W16" s="34"/>
    </row>
    <row r="17" spans="1:23" s="9" customFormat="1" ht="18" customHeight="1">
      <c r="A17" s="110"/>
      <c r="B17" s="88"/>
      <c r="C17" s="88"/>
      <c r="D17" s="103"/>
      <c r="E17" s="103"/>
      <c r="F17" s="103"/>
      <c r="G17" s="105"/>
      <c r="H17" s="105"/>
      <c r="I17" s="105"/>
      <c r="J17" s="106"/>
      <c r="K17" s="108"/>
      <c r="L17" s="37" t="s">
        <v>70</v>
      </c>
      <c r="M17" s="28">
        <v>45365</v>
      </c>
      <c r="N17" s="29" t="s">
        <v>43</v>
      </c>
      <c r="O17" s="36">
        <v>45412</v>
      </c>
      <c r="P17" s="31">
        <v>188.7</v>
      </c>
      <c r="Q17" s="31"/>
      <c r="R17" s="31"/>
      <c r="S17" s="31"/>
      <c r="T17" s="32"/>
      <c r="U17" s="33"/>
      <c r="V17" s="24"/>
      <c r="W17" s="34"/>
    </row>
    <row r="18" spans="1:23" s="9" customFormat="1" ht="18" customHeight="1">
      <c r="A18" s="110"/>
      <c r="B18" s="88"/>
      <c r="C18" s="88"/>
      <c r="D18" s="103"/>
      <c r="E18" s="103"/>
      <c r="F18" s="103"/>
      <c r="G18" s="105"/>
      <c r="H18" s="105"/>
      <c r="I18" s="105"/>
      <c r="J18" s="106"/>
      <c r="K18" s="108"/>
      <c r="L18" s="37" t="s">
        <v>71</v>
      </c>
      <c r="M18" s="28">
        <v>45365</v>
      </c>
      <c r="N18" s="29" t="s">
        <v>44</v>
      </c>
      <c r="O18" s="36">
        <v>45412</v>
      </c>
      <c r="P18" s="31">
        <v>599.99</v>
      </c>
      <c r="Q18" s="31"/>
      <c r="R18" s="31"/>
      <c r="S18" s="31"/>
      <c r="T18" s="32"/>
      <c r="U18" s="33"/>
      <c r="V18" s="24"/>
      <c r="W18" s="34"/>
    </row>
    <row r="19" spans="1:23" s="9" customFormat="1" ht="18" customHeight="1">
      <c r="A19" s="110"/>
      <c r="B19" s="88"/>
      <c r="C19" s="88"/>
      <c r="D19" s="103"/>
      <c r="E19" s="103"/>
      <c r="F19" s="103"/>
      <c r="G19" s="105"/>
      <c r="H19" s="105"/>
      <c r="I19" s="105"/>
      <c r="J19" s="106"/>
      <c r="K19" s="108"/>
      <c r="L19" s="37" t="s">
        <v>72</v>
      </c>
      <c r="M19" s="28">
        <v>45366</v>
      </c>
      <c r="N19" s="29" t="s">
        <v>32</v>
      </c>
      <c r="O19" s="36">
        <v>45473</v>
      </c>
      <c r="P19" s="31">
        <v>143.58000000000001</v>
      </c>
      <c r="Q19" s="31"/>
      <c r="R19" s="31"/>
      <c r="S19" s="31"/>
      <c r="T19" s="32"/>
      <c r="U19" s="33"/>
      <c r="V19" s="24"/>
      <c r="W19" s="34"/>
    </row>
    <row r="20" spans="1:23" s="9" customFormat="1" ht="18" customHeight="1">
      <c r="A20" s="110"/>
      <c r="B20" s="88"/>
      <c r="C20" s="88"/>
      <c r="D20" s="103"/>
      <c r="E20" s="103"/>
      <c r="F20" s="103"/>
      <c r="G20" s="105"/>
      <c r="H20" s="105"/>
      <c r="I20" s="105"/>
      <c r="J20" s="106"/>
      <c r="K20" s="108"/>
      <c r="L20" s="37" t="s">
        <v>73</v>
      </c>
      <c r="M20" s="28">
        <v>45369</v>
      </c>
      <c r="N20" s="29" t="s">
        <v>33</v>
      </c>
      <c r="O20" s="36">
        <v>45443</v>
      </c>
      <c r="P20" s="31">
        <v>49.88</v>
      </c>
      <c r="Q20" s="31"/>
      <c r="R20" s="31"/>
      <c r="S20" s="31"/>
      <c r="T20" s="32"/>
      <c r="U20" s="33"/>
      <c r="V20" s="24"/>
      <c r="W20" s="34"/>
    </row>
    <row r="21" spans="1:23" s="9" customFormat="1" ht="18" customHeight="1">
      <c r="A21" s="110"/>
      <c r="B21" s="88"/>
      <c r="C21" s="88"/>
      <c r="D21" s="103"/>
      <c r="E21" s="103"/>
      <c r="F21" s="103"/>
      <c r="G21" s="105"/>
      <c r="H21" s="105"/>
      <c r="I21" s="105"/>
      <c r="J21" s="106"/>
      <c r="K21" s="108"/>
      <c r="L21" s="37" t="s">
        <v>74</v>
      </c>
      <c r="M21" s="28">
        <v>45371</v>
      </c>
      <c r="N21" s="29" t="s">
        <v>45</v>
      </c>
      <c r="O21" s="36">
        <v>45412</v>
      </c>
      <c r="P21" s="31">
        <v>394.99</v>
      </c>
      <c r="Q21" s="31"/>
      <c r="R21" s="31"/>
      <c r="S21" s="31"/>
      <c r="T21" s="32"/>
      <c r="U21" s="33"/>
      <c r="V21" s="24"/>
      <c r="W21" s="34"/>
    </row>
    <row r="22" spans="1:23" s="9" customFormat="1" ht="18" customHeight="1">
      <c r="A22" s="110"/>
      <c r="B22" s="88"/>
      <c r="C22" s="88"/>
      <c r="D22" s="103"/>
      <c r="E22" s="103"/>
      <c r="F22" s="103"/>
      <c r="G22" s="105"/>
      <c r="H22" s="105"/>
      <c r="I22" s="105"/>
      <c r="J22" s="106"/>
      <c r="K22" s="108"/>
      <c r="L22" s="37" t="s">
        <v>75</v>
      </c>
      <c r="M22" s="28">
        <v>45372</v>
      </c>
      <c r="N22" s="29" t="s">
        <v>34</v>
      </c>
      <c r="O22" s="36">
        <v>45453</v>
      </c>
      <c r="P22" s="31">
        <v>163.24</v>
      </c>
      <c r="Q22" s="31"/>
      <c r="R22" s="31"/>
      <c r="S22" s="31"/>
      <c r="T22" s="32"/>
      <c r="U22" s="33"/>
      <c r="V22" s="24"/>
      <c r="W22" s="34"/>
    </row>
    <row r="23" spans="1:23" s="9" customFormat="1" ht="18" customHeight="1">
      <c r="A23" s="110"/>
      <c r="B23" s="88"/>
      <c r="C23" s="88"/>
      <c r="D23" s="103"/>
      <c r="E23" s="103"/>
      <c r="F23" s="103"/>
      <c r="G23" s="105"/>
      <c r="H23" s="105"/>
      <c r="I23" s="105"/>
      <c r="J23" s="106"/>
      <c r="K23" s="108"/>
      <c r="L23" s="37" t="s">
        <v>76</v>
      </c>
      <c r="M23" s="28">
        <v>45372</v>
      </c>
      <c r="N23" s="29" t="s">
        <v>35</v>
      </c>
      <c r="O23" s="36">
        <v>45488</v>
      </c>
      <c r="P23" s="31">
        <v>42</v>
      </c>
      <c r="Q23" s="31"/>
      <c r="R23" s="31"/>
      <c r="S23" s="31"/>
      <c r="T23" s="32"/>
      <c r="U23" s="33"/>
      <c r="V23" s="24"/>
      <c r="W23" s="34"/>
    </row>
    <row r="24" spans="1:23" s="9" customFormat="1" ht="18" customHeight="1">
      <c r="A24" s="110"/>
      <c r="B24" s="88"/>
      <c r="C24" s="88"/>
      <c r="D24" s="103"/>
      <c r="E24" s="103"/>
      <c r="F24" s="103"/>
      <c r="G24" s="105"/>
      <c r="H24" s="105"/>
      <c r="I24" s="105"/>
      <c r="J24" s="106"/>
      <c r="K24" s="108"/>
      <c r="L24" s="37" t="s">
        <v>77</v>
      </c>
      <c r="M24" s="28">
        <v>45373</v>
      </c>
      <c r="N24" s="29" t="s">
        <v>36</v>
      </c>
      <c r="O24" s="38">
        <v>45412</v>
      </c>
      <c r="P24" s="39">
        <v>176.7</v>
      </c>
      <c r="Q24" s="39"/>
      <c r="R24" s="39"/>
      <c r="S24" s="39"/>
      <c r="T24" s="40"/>
      <c r="U24" s="41"/>
      <c r="V24" s="24"/>
      <c r="W24" s="34"/>
    </row>
    <row r="25" spans="1:23" s="9" customFormat="1" ht="18" customHeight="1">
      <c r="A25" s="110"/>
      <c r="B25" s="88"/>
      <c r="C25" s="88"/>
      <c r="D25" s="103"/>
      <c r="E25" s="103"/>
      <c r="F25" s="103"/>
      <c r="G25" s="105"/>
      <c r="H25" s="105"/>
      <c r="I25" s="105"/>
      <c r="J25" s="106"/>
      <c r="K25" s="108"/>
      <c r="L25" s="37" t="s">
        <v>78</v>
      </c>
      <c r="M25" s="28">
        <v>45376</v>
      </c>
      <c r="N25" s="29" t="s">
        <v>32</v>
      </c>
      <c r="O25" s="38">
        <v>45412</v>
      </c>
      <c r="P25" s="39">
        <v>40.5</v>
      </c>
      <c r="Q25" s="39"/>
      <c r="R25" s="39"/>
      <c r="S25" s="39"/>
      <c r="T25" s="40"/>
      <c r="U25" s="41"/>
      <c r="V25" s="24"/>
      <c r="W25" s="34"/>
    </row>
    <row r="26" spans="1:23" s="9" customFormat="1" ht="18" customHeight="1">
      <c r="A26" s="110"/>
      <c r="B26" s="88"/>
      <c r="C26" s="88"/>
      <c r="D26" s="103"/>
      <c r="E26" s="103"/>
      <c r="F26" s="103"/>
      <c r="G26" s="105"/>
      <c r="H26" s="105"/>
      <c r="I26" s="105"/>
      <c r="J26" s="106"/>
      <c r="K26" s="108"/>
      <c r="L26" s="37" t="s">
        <v>79</v>
      </c>
      <c r="M26" s="28">
        <v>45376</v>
      </c>
      <c r="N26" s="29" t="s">
        <v>46</v>
      </c>
      <c r="O26" s="38">
        <v>45473</v>
      </c>
      <c r="P26" s="39">
        <v>370.4</v>
      </c>
      <c r="Q26" s="39"/>
      <c r="R26" s="39"/>
      <c r="S26" s="39"/>
      <c r="T26" s="40"/>
      <c r="U26" s="41"/>
      <c r="V26" s="24"/>
      <c r="W26" s="34"/>
    </row>
    <row r="27" spans="1:23" s="9" customFormat="1" ht="18" customHeight="1">
      <c r="A27" s="110"/>
      <c r="B27" s="88"/>
      <c r="C27" s="88"/>
      <c r="D27" s="103"/>
      <c r="E27" s="103"/>
      <c r="F27" s="103"/>
      <c r="G27" s="105"/>
      <c r="H27" s="105"/>
      <c r="I27" s="105"/>
      <c r="J27" s="106"/>
      <c r="K27" s="108"/>
      <c r="L27" s="37" t="s">
        <v>80</v>
      </c>
      <c r="M27" s="28">
        <v>45377</v>
      </c>
      <c r="N27" s="29" t="s">
        <v>37</v>
      </c>
      <c r="O27" s="38">
        <v>45412</v>
      </c>
      <c r="P27" s="39">
        <v>45.838999999999999</v>
      </c>
      <c r="Q27" s="39"/>
      <c r="R27" s="39"/>
      <c r="S27" s="39"/>
      <c r="T27" s="40"/>
      <c r="U27" s="41"/>
      <c r="V27" s="24"/>
      <c r="W27" s="34"/>
    </row>
    <row r="28" spans="1:23" s="9" customFormat="1" ht="18" customHeight="1">
      <c r="A28" s="110"/>
      <c r="B28" s="88"/>
      <c r="C28" s="88"/>
      <c r="D28" s="103"/>
      <c r="E28" s="103"/>
      <c r="F28" s="103"/>
      <c r="G28" s="105"/>
      <c r="H28" s="105"/>
      <c r="I28" s="105"/>
      <c r="J28" s="106"/>
      <c r="K28" s="108"/>
      <c r="L28" s="37" t="s">
        <v>81</v>
      </c>
      <c r="M28" s="28">
        <v>45377</v>
      </c>
      <c r="N28" s="29" t="s">
        <v>37</v>
      </c>
      <c r="O28" s="38">
        <v>45412</v>
      </c>
      <c r="P28" s="39">
        <v>21.888000000000002</v>
      </c>
      <c r="Q28" s="39"/>
      <c r="R28" s="39"/>
      <c r="S28" s="39"/>
      <c r="T28" s="39"/>
      <c r="U28" s="16"/>
      <c r="V28" s="13"/>
      <c r="W28" s="19"/>
    </row>
    <row r="29" spans="1:23" s="9" customFormat="1" ht="18" customHeight="1">
      <c r="A29" s="110"/>
      <c r="B29" s="88"/>
      <c r="C29" s="88"/>
      <c r="D29" s="103"/>
      <c r="E29" s="103"/>
      <c r="F29" s="103"/>
      <c r="G29" s="105"/>
      <c r="H29" s="105"/>
      <c r="I29" s="105"/>
      <c r="J29" s="106"/>
      <c r="K29" s="108"/>
      <c r="L29" s="42" t="s">
        <v>82</v>
      </c>
      <c r="M29" s="28">
        <v>45377</v>
      </c>
      <c r="N29" s="29" t="s">
        <v>30</v>
      </c>
      <c r="O29" s="38">
        <v>45412</v>
      </c>
      <c r="P29" s="39">
        <v>55.46</v>
      </c>
      <c r="Q29" s="39"/>
      <c r="R29" s="39"/>
      <c r="S29" s="39"/>
      <c r="T29" s="40"/>
      <c r="U29" s="41"/>
      <c r="V29" s="24"/>
      <c r="W29" s="34"/>
    </row>
    <row r="30" spans="1:23" s="9" customFormat="1" ht="18" customHeight="1">
      <c r="A30" s="110"/>
      <c r="B30" s="88"/>
      <c r="C30" s="88"/>
      <c r="D30" s="103"/>
      <c r="E30" s="103"/>
      <c r="F30" s="103"/>
      <c r="G30" s="105"/>
      <c r="H30" s="105"/>
      <c r="I30" s="105"/>
      <c r="J30" s="106"/>
      <c r="K30" s="108"/>
      <c r="L30" s="37" t="s">
        <v>83</v>
      </c>
      <c r="M30" s="28">
        <v>45377</v>
      </c>
      <c r="N30" s="29" t="s">
        <v>30</v>
      </c>
      <c r="O30" s="38">
        <v>45412</v>
      </c>
      <c r="P30" s="39">
        <v>53</v>
      </c>
      <c r="Q30" s="39"/>
      <c r="R30" s="39"/>
      <c r="S30" s="39"/>
      <c r="T30" s="40"/>
      <c r="U30" s="41"/>
      <c r="V30" s="24"/>
      <c r="W30" s="34"/>
    </row>
    <row r="31" spans="1:23" s="9" customFormat="1" ht="18" customHeight="1">
      <c r="A31" s="110"/>
      <c r="B31" s="88"/>
      <c r="C31" s="88"/>
      <c r="D31" s="103"/>
      <c r="E31" s="103"/>
      <c r="F31" s="103"/>
      <c r="G31" s="105"/>
      <c r="H31" s="105"/>
      <c r="I31" s="105"/>
      <c r="J31" s="106"/>
      <c r="K31" s="108"/>
      <c r="L31" s="37" t="s">
        <v>84</v>
      </c>
      <c r="M31" s="28">
        <v>45378</v>
      </c>
      <c r="N31" s="29" t="s">
        <v>47</v>
      </c>
      <c r="O31" s="38">
        <v>45412</v>
      </c>
      <c r="P31" s="39">
        <v>44.29</v>
      </c>
      <c r="Q31" s="39"/>
      <c r="R31" s="39"/>
      <c r="S31" s="39"/>
      <c r="T31" s="40"/>
      <c r="U31" s="41"/>
      <c r="V31" s="24"/>
      <c r="W31" s="34"/>
    </row>
    <row r="32" spans="1:23" s="9" customFormat="1" ht="18" customHeight="1">
      <c r="A32" s="110"/>
      <c r="B32" s="88"/>
      <c r="C32" s="88"/>
      <c r="D32" s="103"/>
      <c r="E32" s="103"/>
      <c r="F32" s="103"/>
      <c r="G32" s="105"/>
      <c r="H32" s="105"/>
      <c r="I32" s="105"/>
      <c r="J32" s="106"/>
      <c r="K32" s="108"/>
      <c r="L32" s="37" t="s">
        <v>85</v>
      </c>
      <c r="M32" s="28">
        <v>45378</v>
      </c>
      <c r="N32" s="29" t="s">
        <v>48</v>
      </c>
      <c r="O32" s="36">
        <v>45444</v>
      </c>
      <c r="P32" s="31">
        <v>520</v>
      </c>
      <c r="Q32" s="31"/>
      <c r="R32" s="31"/>
      <c r="S32" s="31"/>
      <c r="T32" s="32"/>
      <c r="U32" s="33"/>
      <c r="V32" s="24"/>
      <c r="W32" s="34"/>
    </row>
    <row r="33" spans="1:23" s="9" customFormat="1" ht="18" customHeight="1">
      <c r="A33" s="110"/>
      <c r="B33" s="88"/>
      <c r="C33" s="88"/>
      <c r="D33" s="103"/>
      <c r="E33" s="103"/>
      <c r="F33" s="103"/>
      <c r="G33" s="105"/>
      <c r="H33" s="105"/>
      <c r="I33" s="105"/>
      <c r="J33" s="106"/>
      <c r="K33" s="108"/>
      <c r="L33" s="37" t="s">
        <v>86</v>
      </c>
      <c r="M33" s="28">
        <v>45378</v>
      </c>
      <c r="N33" s="29" t="s">
        <v>38</v>
      </c>
      <c r="O33" s="36">
        <v>45407</v>
      </c>
      <c r="P33" s="31">
        <v>286</v>
      </c>
      <c r="Q33" s="31"/>
      <c r="R33" s="31"/>
      <c r="S33" s="31"/>
      <c r="T33" s="32"/>
      <c r="U33" s="33"/>
      <c r="V33" s="24"/>
      <c r="W33" s="34"/>
    </row>
    <row r="34" spans="1:23" s="9" customFormat="1" ht="18" customHeight="1">
      <c r="A34" s="110"/>
      <c r="B34" s="88"/>
      <c r="C34" s="88"/>
      <c r="D34" s="103"/>
      <c r="E34" s="103"/>
      <c r="F34" s="103"/>
      <c r="G34" s="105"/>
      <c r="H34" s="105"/>
      <c r="I34" s="105"/>
      <c r="J34" s="106"/>
      <c r="K34" s="108"/>
      <c r="L34" s="37" t="s">
        <v>87</v>
      </c>
      <c r="M34" s="28">
        <v>45378</v>
      </c>
      <c r="N34" s="29" t="s">
        <v>45</v>
      </c>
      <c r="O34" s="36">
        <v>45444</v>
      </c>
      <c r="P34" s="31">
        <v>100.45</v>
      </c>
      <c r="Q34" s="31"/>
      <c r="R34" s="31"/>
      <c r="S34" s="31"/>
      <c r="T34" s="32"/>
      <c r="U34" s="33"/>
      <c r="V34" s="24"/>
      <c r="W34" s="34"/>
    </row>
    <row r="35" spans="1:23" s="9" customFormat="1" ht="18" customHeight="1">
      <c r="A35" s="110"/>
      <c r="B35" s="88"/>
      <c r="C35" s="88"/>
      <c r="D35" s="103"/>
      <c r="E35" s="103"/>
      <c r="F35" s="103"/>
      <c r="G35" s="105"/>
      <c r="H35" s="105"/>
      <c r="I35" s="105"/>
      <c r="J35" s="106"/>
      <c r="K35" s="108"/>
      <c r="L35" s="37" t="s">
        <v>88</v>
      </c>
      <c r="M35" s="28">
        <v>45378</v>
      </c>
      <c r="N35" s="29" t="s">
        <v>44</v>
      </c>
      <c r="O35" s="36">
        <v>45444</v>
      </c>
      <c r="P35" s="31">
        <v>46.695999999999998</v>
      </c>
      <c r="Q35" s="31"/>
      <c r="R35" s="31"/>
      <c r="S35" s="31"/>
      <c r="T35" s="32"/>
      <c r="U35" s="33"/>
      <c r="V35" s="24"/>
      <c r="W35" s="34"/>
    </row>
    <row r="36" spans="1:23" s="9" customFormat="1" ht="18" customHeight="1">
      <c r="A36" s="110"/>
      <c r="B36" s="88"/>
      <c r="C36" s="88"/>
      <c r="D36" s="103"/>
      <c r="E36" s="103"/>
      <c r="F36" s="103"/>
      <c r="G36" s="105"/>
      <c r="H36" s="105"/>
      <c r="I36" s="105"/>
      <c r="J36" s="106"/>
      <c r="K36" s="108"/>
      <c r="L36" s="37" t="s">
        <v>89</v>
      </c>
      <c r="M36" s="28">
        <v>45379</v>
      </c>
      <c r="N36" s="29" t="s">
        <v>50</v>
      </c>
      <c r="O36" s="36">
        <v>45488</v>
      </c>
      <c r="P36" s="31">
        <v>265</v>
      </c>
      <c r="Q36" s="31"/>
      <c r="R36" s="31"/>
      <c r="S36" s="31"/>
      <c r="T36" s="32"/>
      <c r="U36" s="33"/>
      <c r="V36" s="24"/>
      <c r="W36" s="34"/>
    </row>
    <row r="37" spans="1:23" s="9" customFormat="1" ht="18" customHeight="1">
      <c r="A37" s="110"/>
      <c r="B37" s="88"/>
      <c r="C37" s="88"/>
      <c r="D37" s="103"/>
      <c r="E37" s="103"/>
      <c r="F37" s="103"/>
      <c r="G37" s="105"/>
      <c r="H37" s="105"/>
      <c r="I37" s="105"/>
      <c r="J37" s="106"/>
      <c r="K37" s="108"/>
      <c r="L37" s="37" t="s">
        <v>90</v>
      </c>
      <c r="M37" s="28">
        <v>45379</v>
      </c>
      <c r="N37" s="29" t="s">
        <v>48</v>
      </c>
      <c r="O37" s="36">
        <v>45444</v>
      </c>
      <c r="P37" s="31">
        <v>500</v>
      </c>
      <c r="Q37" s="31"/>
      <c r="R37" s="31"/>
      <c r="S37" s="31"/>
      <c r="T37" s="32"/>
      <c r="U37" s="33"/>
      <c r="V37" s="24"/>
      <c r="W37" s="34"/>
    </row>
    <row r="38" spans="1:23" s="9" customFormat="1" ht="18" customHeight="1">
      <c r="A38" s="110"/>
      <c r="B38" s="88"/>
      <c r="C38" s="88"/>
      <c r="D38" s="103"/>
      <c r="E38" s="103"/>
      <c r="F38" s="103"/>
      <c r="G38" s="105"/>
      <c r="H38" s="105"/>
      <c r="I38" s="105"/>
      <c r="J38" s="106"/>
      <c r="K38" s="108"/>
      <c r="L38" s="37" t="s">
        <v>91</v>
      </c>
      <c r="M38" s="28">
        <v>45379</v>
      </c>
      <c r="N38" s="29" t="s">
        <v>48</v>
      </c>
      <c r="O38" s="36">
        <v>45444</v>
      </c>
      <c r="P38" s="31">
        <v>492</v>
      </c>
      <c r="Q38" s="31"/>
      <c r="R38" s="31"/>
      <c r="S38" s="31"/>
      <c r="T38" s="32"/>
      <c r="U38" s="33"/>
      <c r="V38" s="24"/>
      <c r="W38" s="34"/>
    </row>
    <row r="39" spans="1:23" s="9" customFormat="1" ht="18" customHeight="1">
      <c r="A39" s="110"/>
      <c r="B39" s="88"/>
      <c r="C39" s="88"/>
      <c r="D39" s="103"/>
      <c r="E39" s="103"/>
      <c r="F39" s="103"/>
      <c r="G39" s="105"/>
      <c r="H39" s="105"/>
      <c r="I39" s="105"/>
      <c r="J39" s="106"/>
      <c r="K39" s="108"/>
      <c r="L39" s="37" t="s">
        <v>92</v>
      </c>
      <c r="M39" s="28">
        <v>45379</v>
      </c>
      <c r="N39" s="29" t="s">
        <v>45</v>
      </c>
      <c r="O39" s="36">
        <v>45444</v>
      </c>
      <c r="P39" s="31">
        <v>83.9</v>
      </c>
      <c r="Q39" s="31"/>
      <c r="R39" s="31"/>
      <c r="S39" s="31"/>
      <c r="T39" s="32"/>
      <c r="U39" s="33"/>
      <c r="V39" s="24"/>
      <c r="W39" s="34"/>
    </row>
    <row r="40" spans="1:23" s="9" customFormat="1" ht="18" customHeight="1">
      <c r="A40" s="110"/>
      <c r="B40" s="88"/>
      <c r="C40" s="88"/>
      <c r="D40" s="103"/>
      <c r="E40" s="103"/>
      <c r="F40" s="103"/>
      <c r="G40" s="105"/>
      <c r="H40" s="105"/>
      <c r="I40" s="105"/>
      <c r="J40" s="106"/>
      <c r="K40" s="108"/>
      <c r="L40" s="37" t="s">
        <v>93</v>
      </c>
      <c r="M40" s="28">
        <v>45379</v>
      </c>
      <c r="N40" s="29" t="s">
        <v>49</v>
      </c>
      <c r="O40" s="36">
        <v>45412</v>
      </c>
      <c r="P40" s="31">
        <v>47.344999999999999</v>
      </c>
      <c r="Q40" s="31"/>
      <c r="R40" s="31"/>
      <c r="S40" s="31"/>
      <c r="T40" s="32"/>
      <c r="U40" s="33"/>
      <c r="V40" s="24"/>
      <c r="W40" s="34"/>
    </row>
    <row r="41" spans="1:23" s="9" customFormat="1" ht="18" customHeight="1">
      <c r="A41" s="110"/>
      <c r="B41" s="88"/>
      <c r="C41" s="88"/>
      <c r="D41" s="103"/>
      <c r="E41" s="103"/>
      <c r="F41" s="103"/>
      <c r="G41" s="105"/>
      <c r="H41" s="105"/>
      <c r="I41" s="105"/>
      <c r="J41" s="106"/>
      <c r="K41" s="108"/>
      <c r="L41" s="37" t="s">
        <v>94</v>
      </c>
      <c r="M41" s="28">
        <v>45379</v>
      </c>
      <c r="N41" s="29" t="s">
        <v>52</v>
      </c>
      <c r="O41" s="36">
        <v>45412</v>
      </c>
      <c r="P41" s="31">
        <v>48.987000000000002</v>
      </c>
      <c r="Q41" s="31"/>
      <c r="R41" s="31"/>
      <c r="S41" s="31"/>
      <c r="T41" s="32"/>
      <c r="U41" s="33"/>
      <c r="V41" s="24"/>
      <c r="W41" s="34"/>
    </row>
    <row r="42" spans="1:23" s="9" customFormat="1" ht="18" customHeight="1">
      <c r="A42" s="110"/>
      <c r="B42" s="88"/>
      <c r="C42" s="88"/>
      <c r="D42" s="103"/>
      <c r="E42" s="103"/>
      <c r="F42" s="103"/>
      <c r="G42" s="105"/>
      <c r="H42" s="105"/>
      <c r="I42" s="105"/>
      <c r="J42" s="106"/>
      <c r="K42" s="108"/>
      <c r="L42" s="37" t="s">
        <v>95</v>
      </c>
      <c r="M42" s="28">
        <v>45379</v>
      </c>
      <c r="N42" s="29" t="s">
        <v>53</v>
      </c>
      <c r="O42" s="36">
        <v>45412</v>
      </c>
      <c r="P42" s="31">
        <v>9.6</v>
      </c>
      <c r="Q42" s="31"/>
      <c r="R42" s="31"/>
      <c r="S42" s="31"/>
      <c r="T42" s="32"/>
      <c r="U42" s="33"/>
      <c r="V42" s="24"/>
      <c r="W42" s="34"/>
    </row>
    <row r="43" spans="1:23" s="9" customFormat="1" ht="18" customHeight="1">
      <c r="A43" s="110"/>
      <c r="B43" s="88"/>
      <c r="C43" s="88"/>
      <c r="D43" s="103"/>
      <c r="E43" s="103"/>
      <c r="F43" s="103"/>
      <c r="G43" s="105"/>
      <c r="H43" s="105"/>
      <c r="I43" s="105"/>
      <c r="J43" s="106"/>
      <c r="K43" s="108"/>
      <c r="L43" s="37" t="s">
        <v>88</v>
      </c>
      <c r="M43" s="28">
        <v>45380</v>
      </c>
      <c r="N43" s="29" t="s">
        <v>39</v>
      </c>
      <c r="O43" s="36">
        <v>45473</v>
      </c>
      <c r="P43" s="31">
        <v>127.58499999999999</v>
      </c>
      <c r="Q43" s="31"/>
      <c r="R43" s="31"/>
      <c r="S43" s="31"/>
      <c r="T43" s="32"/>
      <c r="U43" s="33"/>
      <c r="V43" s="24"/>
      <c r="W43" s="34"/>
    </row>
    <row r="44" spans="1:23" s="9" customFormat="1" ht="47.25">
      <c r="A44" s="110"/>
      <c r="B44" s="88"/>
      <c r="C44" s="88"/>
      <c r="D44" s="103"/>
      <c r="E44" s="103"/>
      <c r="F44" s="103"/>
      <c r="G44" s="105"/>
      <c r="H44" s="105"/>
      <c r="I44" s="105"/>
      <c r="J44" s="106"/>
      <c r="K44" s="108"/>
      <c r="L44" s="43" t="s">
        <v>96</v>
      </c>
      <c r="M44" s="28">
        <v>45380</v>
      </c>
      <c r="N44" s="29" t="s">
        <v>49</v>
      </c>
      <c r="O44" s="44" t="s">
        <v>51</v>
      </c>
      <c r="P44" s="31">
        <v>858.6</v>
      </c>
      <c r="Q44" s="31"/>
      <c r="R44" s="31"/>
      <c r="S44" s="31"/>
      <c r="T44" s="32"/>
      <c r="U44" s="33"/>
      <c r="V44" s="24"/>
      <c r="W44" s="34"/>
    </row>
    <row r="45" spans="1:23" s="10" customFormat="1" ht="31.5">
      <c r="A45" s="110"/>
      <c r="B45" s="88"/>
      <c r="C45" s="88"/>
      <c r="D45" s="103"/>
      <c r="E45" s="103"/>
      <c r="F45" s="103"/>
      <c r="G45" s="105"/>
      <c r="H45" s="105"/>
      <c r="I45" s="105"/>
      <c r="J45" s="106"/>
      <c r="K45" s="108"/>
      <c r="L45" s="43" t="s">
        <v>97</v>
      </c>
      <c r="M45" s="28">
        <v>45380</v>
      </c>
      <c r="N45" s="29" t="s">
        <v>28</v>
      </c>
      <c r="O45" s="36">
        <v>45473</v>
      </c>
      <c r="P45" s="31">
        <v>5705.86</v>
      </c>
      <c r="Q45" s="31"/>
      <c r="R45" s="31"/>
      <c r="S45" s="31"/>
      <c r="T45" s="32"/>
      <c r="U45" s="33"/>
      <c r="V45" s="24"/>
      <c r="W45" s="34"/>
    </row>
    <row r="46" spans="1:23" s="9" customFormat="1">
      <c r="A46" s="110"/>
      <c r="B46" s="88"/>
      <c r="C46" s="88"/>
      <c r="D46" s="103"/>
      <c r="E46" s="103"/>
      <c r="F46" s="103"/>
      <c r="G46" s="105"/>
      <c r="H46" s="105"/>
      <c r="I46" s="105"/>
      <c r="J46" s="106"/>
      <c r="K46" s="108"/>
      <c r="L46" s="37" t="s">
        <v>98</v>
      </c>
      <c r="M46" s="28">
        <v>45380</v>
      </c>
      <c r="N46" s="29" t="s">
        <v>40</v>
      </c>
      <c r="O46" s="36">
        <v>45444</v>
      </c>
      <c r="P46" s="31">
        <v>64.319999999999993</v>
      </c>
      <c r="Q46" s="31"/>
      <c r="R46" s="31"/>
      <c r="S46" s="31"/>
      <c r="T46" s="32"/>
      <c r="U46" s="33"/>
      <c r="V46" s="24"/>
      <c r="W46" s="34"/>
    </row>
    <row r="47" spans="1:23" s="9" customFormat="1">
      <c r="A47" s="110"/>
      <c r="B47" s="88"/>
      <c r="C47" s="88"/>
      <c r="D47" s="103"/>
      <c r="E47" s="103"/>
      <c r="F47" s="103"/>
      <c r="G47" s="105"/>
      <c r="H47" s="105"/>
      <c r="I47" s="105"/>
      <c r="J47" s="106"/>
      <c r="K47" s="108"/>
      <c r="L47" s="37" t="s">
        <v>99</v>
      </c>
      <c r="M47" s="45">
        <v>45382</v>
      </c>
      <c r="N47" s="46" t="s">
        <v>30</v>
      </c>
      <c r="O47" s="36">
        <v>45444</v>
      </c>
      <c r="P47" s="31">
        <v>75.45</v>
      </c>
      <c r="Q47" s="31"/>
      <c r="R47" s="31"/>
      <c r="S47" s="31"/>
      <c r="T47" s="32"/>
      <c r="U47" s="33"/>
      <c r="V47" s="24"/>
      <c r="W47" s="34"/>
    </row>
    <row r="48" spans="1:23" s="9" customFormat="1">
      <c r="A48" s="111"/>
      <c r="B48" s="88"/>
      <c r="C48" s="88"/>
      <c r="D48" s="103"/>
      <c r="E48" s="103"/>
      <c r="F48" s="103"/>
      <c r="G48" s="105"/>
      <c r="H48" s="105"/>
      <c r="I48" s="105"/>
      <c r="J48" s="104"/>
      <c r="K48" s="108"/>
      <c r="L48" s="74" t="s">
        <v>100</v>
      </c>
      <c r="M48" s="75">
        <v>45377</v>
      </c>
      <c r="N48" s="76" t="s">
        <v>30</v>
      </c>
      <c r="O48" s="56">
        <v>45444</v>
      </c>
      <c r="P48" s="77">
        <v>160</v>
      </c>
      <c r="Q48" s="77"/>
      <c r="R48" s="77"/>
      <c r="S48" s="77"/>
      <c r="T48" s="78"/>
      <c r="U48" s="33"/>
      <c r="V48" s="24"/>
      <c r="W48" s="34"/>
    </row>
    <row r="49" spans="1:23" s="9" customFormat="1" ht="47.25">
      <c r="A49" s="109">
        <v>2</v>
      </c>
      <c r="B49" s="87" t="s">
        <v>54</v>
      </c>
      <c r="C49" s="87" t="s">
        <v>54</v>
      </c>
      <c r="D49" s="91" t="s">
        <v>24</v>
      </c>
      <c r="E49" s="91" t="s">
        <v>25</v>
      </c>
      <c r="F49" s="91" t="s">
        <v>27</v>
      </c>
      <c r="G49" s="112">
        <v>4100</v>
      </c>
      <c r="H49" s="112">
        <v>900</v>
      </c>
      <c r="I49" s="112">
        <v>555.6</v>
      </c>
      <c r="J49" s="115">
        <f>G49+H49+I49</f>
        <v>5555.6</v>
      </c>
      <c r="K49" s="86">
        <v>45657</v>
      </c>
      <c r="L49" s="47" t="s">
        <v>101</v>
      </c>
      <c r="M49" s="28">
        <v>45356</v>
      </c>
      <c r="N49" s="29" t="s">
        <v>55</v>
      </c>
      <c r="O49" s="28">
        <v>45442</v>
      </c>
      <c r="P49" s="79">
        <f>304000/1000</f>
        <v>304</v>
      </c>
      <c r="Q49" s="49">
        <f>(P49-S49)*81.9998304052543/100</f>
        <v>224.35153598877579</v>
      </c>
      <c r="R49" s="49">
        <f>(P49*89.999999928/100-Q49)</f>
        <v>49.248463792344211</v>
      </c>
      <c r="S49" s="49">
        <f>P49*10%</f>
        <v>30.400000000000002</v>
      </c>
      <c r="T49" s="80">
        <f>Q49+R49+S49</f>
        <v>303.99999978111998</v>
      </c>
      <c r="U49" s="48">
        <v>45363</v>
      </c>
      <c r="V49" s="24"/>
      <c r="W49" s="29"/>
    </row>
    <row r="50" spans="1:23" s="9" customFormat="1" ht="47.25">
      <c r="A50" s="110"/>
      <c r="B50" s="88"/>
      <c r="C50" s="88"/>
      <c r="D50" s="103"/>
      <c r="E50" s="103"/>
      <c r="F50" s="103"/>
      <c r="G50" s="113"/>
      <c r="H50" s="113"/>
      <c r="I50" s="113"/>
      <c r="J50" s="115"/>
      <c r="K50" s="86"/>
      <c r="L50" s="47" t="s">
        <v>102</v>
      </c>
      <c r="M50" s="28">
        <v>45356</v>
      </c>
      <c r="N50" s="29" t="s">
        <v>56</v>
      </c>
      <c r="O50" s="28">
        <v>45366</v>
      </c>
      <c r="P50" s="79">
        <f>86940/1000</f>
        <v>86.94</v>
      </c>
      <c r="Q50" s="49">
        <f t="shared" ref="Q50:Q51" si="0">(P50-S50)*81.9998304052543/100</f>
        <v>64.16158729889527</v>
      </c>
      <c r="R50" s="49">
        <f t="shared" ref="R50:R51" si="1">(P50*89.999999928/100-Q50)</f>
        <v>14.084412638507928</v>
      </c>
      <c r="S50" s="49">
        <f t="shared" ref="S50:S51" si="2">P50*10%</f>
        <v>8.6940000000000008</v>
      </c>
      <c r="T50" s="80">
        <f t="shared" ref="T50:T57" si="3">Q50+R50+S50</f>
        <v>86.939999937403201</v>
      </c>
      <c r="U50" s="48">
        <v>45363</v>
      </c>
      <c r="V50" s="24"/>
      <c r="W50" s="29"/>
    </row>
    <row r="51" spans="1:23" s="9" customFormat="1" ht="31.5">
      <c r="A51" s="110"/>
      <c r="B51" s="88"/>
      <c r="C51" s="88"/>
      <c r="D51" s="103"/>
      <c r="E51" s="103"/>
      <c r="F51" s="103"/>
      <c r="G51" s="113"/>
      <c r="H51" s="113"/>
      <c r="I51" s="113"/>
      <c r="J51" s="115"/>
      <c r="K51" s="86"/>
      <c r="L51" s="47" t="s">
        <v>103</v>
      </c>
      <c r="M51" s="28">
        <v>45356</v>
      </c>
      <c r="N51" s="29" t="s">
        <v>57</v>
      </c>
      <c r="O51" s="81">
        <v>45442</v>
      </c>
      <c r="P51" s="79">
        <f>2020000/1000</f>
        <v>2020</v>
      </c>
      <c r="Q51" s="49">
        <f t="shared" si="0"/>
        <v>1490.7569167675233</v>
      </c>
      <c r="R51" s="49">
        <f t="shared" si="1"/>
        <v>327.24308177807643</v>
      </c>
      <c r="S51" s="49">
        <f t="shared" si="2"/>
        <v>202</v>
      </c>
      <c r="T51" s="80">
        <f t="shared" si="3"/>
        <v>2019.9999985455997</v>
      </c>
      <c r="U51" s="48">
        <v>45363</v>
      </c>
      <c r="V51" s="24"/>
      <c r="W51" s="29"/>
    </row>
    <row r="52" spans="1:23" s="9" customFormat="1" ht="31.5">
      <c r="A52" s="110"/>
      <c r="B52" s="88"/>
      <c r="C52" s="88"/>
      <c r="D52" s="103"/>
      <c r="E52" s="103"/>
      <c r="F52" s="103"/>
      <c r="G52" s="113"/>
      <c r="H52" s="113"/>
      <c r="I52" s="113"/>
      <c r="J52" s="115"/>
      <c r="K52" s="86"/>
      <c r="L52" s="51" t="s">
        <v>104</v>
      </c>
      <c r="M52" s="28">
        <v>45356</v>
      </c>
      <c r="N52" s="28" t="s">
        <v>58</v>
      </c>
      <c r="O52" s="81">
        <v>45442</v>
      </c>
      <c r="P52" s="79">
        <f>807000/1000</f>
        <v>807</v>
      </c>
      <c r="Q52" s="49"/>
      <c r="R52" s="49"/>
      <c r="S52" s="49"/>
      <c r="T52" s="80">
        <f t="shared" si="3"/>
        <v>0</v>
      </c>
      <c r="U52" s="72"/>
      <c r="V52" s="24"/>
      <c r="W52" s="28"/>
    </row>
    <row r="53" spans="1:23" s="9" customFormat="1" ht="47.25">
      <c r="A53" s="110"/>
      <c r="B53" s="88"/>
      <c r="C53" s="88"/>
      <c r="D53" s="103"/>
      <c r="E53" s="103"/>
      <c r="F53" s="103"/>
      <c r="G53" s="113"/>
      <c r="H53" s="113"/>
      <c r="I53" s="113"/>
      <c r="J53" s="115"/>
      <c r="K53" s="86"/>
      <c r="L53" s="51" t="s">
        <v>105</v>
      </c>
      <c r="M53" s="28">
        <v>45356</v>
      </c>
      <c r="N53" s="29" t="s">
        <v>59</v>
      </c>
      <c r="O53" s="81">
        <v>45442</v>
      </c>
      <c r="P53" s="82">
        <f>385000/1000</f>
        <v>385</v>
      </c>
      <c r="Q53" s="49"/>
      <c r="R53" s="49"/>
      <c r="S53" s="49"/>
      <c r="T53" s="80">
        <f t="shared" si="3"/>
        <v>0</v>
      </c>
      <c r="U53" s="41"/>
      <c r="V53" s="53"/>
      <c r="W53" s="29"/>
    </row>
    <row r="54" spans="1:23" s="9" customFormat="1" ht="47.25">
      <c r="A54" s="110"/>
      <c r="B54" s="88"/>
      <c r="C54" s="88"/>
      <c r="D54" s="103"/>
      <c r="E54" s="103"/>
      <c r="F54" s="103"/>
      <c r="G54" s="113"/>
      <c r="H54" s="113"/>
      <c r="I54" s="113"/>
      <c r="J54" s="115"/>
      <c r="K54" s="86"/>
      <c r="L54" s="51" t="s">
        <v>106</v>
      </c>
      <c r="M54" s="28">
        <v>45378</v>
      </c>
      <c r="N54" s="29" t="s">
        <v>56</v>
      </c>
      <c r="O54" s="28">
        <v>45381</v>
      </c>
      <c r="P54" s="82">
        <f>260000/1000</f>
        <v>260</v>
      </c>
      <c r="Q54" s="49"/>
      <c r="R54" s="49"/>
      <c r="S54" s="49"/>
      <c r="T54" s="80">
        <f t="shared" si="3"/>
        <v>0</v>
      </c>
      <c r="U54" s="41"/>
      <c r="V54" s="53"/>
      <c r="W54" s="29"/>
    </row>
    <row r="55" spans="1:23" s="9" customFormat="1" ht="47.25">
      <c r="A55" s="110"/>
      <c r="B55" s="88"/>
      <c r="C55" s="88"/>
      <c r="D55" s="103"/>
      <c r="E55" s="103"/>
      <c r="F55" s="103"/>
      <c r="G55" s="113"/>
      <c r="H55" s="113"/>
      <c r="I55" s="113"/>
      <c r="J55" s="115"/>
      <c r="K55" s="86"/>
      <c r="L55" s="51" t="s">
        <v>107</v>
      </c>
      <c r="M55" s="28">
        <v>45379</v>
      </c>
      <c r="N55" s="29" t="s">
        <v>60</v>
      </c>
      <c r="O55" s="28">
        <v>45442</v>
      </c>
      <c r="P55" s="82">
        <f>281664/1000</f>
        <v>281.66399999999999</v>
      </c>
      <c r="Q55" s="49"/>
      <c r="R55" s="49"/>
      <c r="S55" s="49"/>
      <c r="T55" s="80">
        <f t="shared" si="3"/>
        <v>0</v>
      </c>
      <c r="U55" s="41"/>
      <c r="V55" s="53"/>
      <c r="W55" s="29"/>
    </row>
    <row r="56" spans="1:23" s="9" customFormat="1">
      <c r="A56" s="110"/>
      <c r="B56" s="88"/>
      <c r="C56" s="88"/>
      <c r="D56" s="103"/>
      <c r="E56" s="103"/>
      <c r="F56" s="103"/>
      <c r="G56" s="113"/>
      <c r="H56" s="113"/>
      <c r="I56" s="113"/>
      <c r="J56" s="115"/>
      <c r="K56" s="86"/>
      <c r="L56" s="51" t="s">
        <v>108</v>
      </c>
      <c r="M56" s="28">
        <v>45363</v>
      </c>
      <c r="N56" s="28" t="s">
        <v>61</v>
      </c>
      <c r="O56" s="28">
        <v>45442</v>
      </c>
      <c r="P56" s="82">
        <f>117960/1000</f>
        <v>117.96</v>
      </c>
      <c r="Q56" s="49"/>
      <c r="R56" s="49"/>
      <c r="S56" s="49"/>
      <c r="T56" s="80">
        <f t="shared" si="3"/>
        <v>0</v>
      </c>
      <c r="U56" s="73"/>
      <c r="V56" s="55"/>
      <c r="W56" s="54"/>
    </row>
    <row r="57" spans="1:23" s="9" customFormat="1">
      <c r="A57" s="111"/>
      <c r="B57" s="116"/>
      <c r="C57" s="116"/>
      <c r="D57" s="92"/>
      <c r="E57" s="92"/>
      <c r="F57" s="92"/>
      <c r="G57" s="114"/>
      <c r="H57" s="114"/>
      <c r="I57" s="114"/>
      <c r="J57" s="115"/>
      <c r="K57" s="86"/>
      <c r="L57" s="51" t="s">
        <v>109</v>
      </c>
      <c r="M57" s="28">
        <v>45381</v>
      </c>
      <c r="N57" s="21" t="s">
        <v>62</v>
      </c>
      <c r="O57" s="45">
        <v>45381</v>
      </c>
      <c r="P57" s="83">
        <f>1292991.56/1000</f>
        <v>1292.9915600000002</v>
      </c>
      <c r="Q57" s="49"/>
      <c r="R57" s="49"/>
      <c r="S57" s="49"/>
      <c r="T57" s="80">
        <f t="shared" si="3"/>
        <v>0</v>
      </c>
      <c r="U57" s="73"/>
      <c r="V57" s="55"/>
      <c r="W57" s="57"/>
    </row>
    <row r="58" spans="1:23" ht="60">
      <c r="A58" s="58">
        <v>3</v>
      </c>
      <c r="B58" s="59" t="s">
        <v>115</v>
      </c>
      <c r="C58" s="59" t="s">
        <v>115</v>
      </c>
      <c r="D58" s="60" t="s">
        <v>24</v>
      </c>
      <c r="E58" s="47" t="s">
        <v>116</v>
      </c>
      <c r="F58" s="47" t="s">
        <v>117</v>
      </c>
      <c r="G58" s="49">
        <v>32030.7</v>
      </c>
      <c r="H58" s="49">
        <v>1334.6</v>
      </c>
      <c r="I58" s="49">
        <v>3707.3</v>
      </c>
      <c r="J58" s="64">
        <f t="shared" ref="J58:J61" si="4">G58+H58+I58</f>
        <v>37072.600000000006</v>
      </c>
      <c r="K58" s="62" t="s">
        <v>110</v>
      </c>
      <c r="L58" s="50" t="s">
        <v>110</v>
      </c>
      <c r="M58" s="62" t="s">
        <v>110</v>
      </c>
      <c r="N58" s="63" t="s">
        <v>110</v>
      </c>
      <c r="O58" s="62" t="s">
        <v>110</v>
      </c>
      <c r="P58" s="64" t="s">
        <v>110</v>
      </c>
      <c r="Q58" s="64" t="s">
        <v>110</v>
      </c>
      <c r="R58" s="64" t="s">
        <v>110</v>
      </c>
      <c r="S58" s="64" t="s">
        <v>110</v>
      </c>
      <c r="T58" s="64" t="s">
        <v>110</v>
      </c>
      <c r="U58" s="52" t="s">
        <v>111</v>
      </c>
      <c r="V58" s="24" t="s">
        <v>111</v>
      </c>
      <c r="W58" s="28" t="s">
        <v>110</v>
      </c>
    </row>
    <row r="59" spans="1:23" ht="191.25">
      <c r="A59" s="58">
        <v>4</v>
      </c>
      <c r="B59" s="59" t="s">
        <v>118</v>
      </c>
      <c r="C59" s="59" t="s">
        <v>118</v>
      </c>
      <c r="D59" s="60" t="s">
        <v>24</v>
      </c>
      <c r="E59" s="47" t="s">
        <v>119</v>
      </c>
      <c r="F59" s="47" t="s">
        <v>120</v>
      </c>
      <c r="G59" s="49">
        <v>495413.6</v>
      </c>
      <c r="H59" s="49">
        <v>238354.6</v>
      </c>
      <c r="I59" s="49">
        <v>11174.1</v>
      </c>
      <c r="J59" s="61">
        <f t="shared" si="4"/>
        <v>744942.29999999993</v>
      </c>
      <c r="K59" s="52">
        <v>45657</v>
      </c>
      <c r="L59" s="47" t="s">
        <v>112</v>
      </c>
      <c r="M59" s="65">
        <v>45005</v>
      </c>
      <c r="N59" s="65" t="s">
        <v>113</v>
      </c>
      <c r="O59" s="52">
        <v>45618</v>
      </c>
      <c r="P59" s="61">
        <v>1204246.21</v>
      </c>
      <c r="Q59" s="49">
        <v>124046.39999999999</v>
      </c>
      <c r="R59" s="49">
        <v>354924.79999999999</v>
      </c>
      <c r="S59" s="49">
        <v>7303.4210000000003</v>
      </c>
      <c r="T59" s="61">
        <v>486274.62</v>
      </c>
      <c r="U59" s="52" t="s">
        <v>111</v>
      </c>
      <c r="V59" s="24" t="s">
        <v>111</v>
      </c>
      <c r="W59" s="66" t="s">
        <v>114</v>
      </c>
    </row>
    <row r="60" spans="1:23" s="9" customFormat="1" ht="105">
      <c r="A60" s="67">
        <v>5</v>
      </c>
      <c r="B60" s="59" t="s">
        <v>118</v>
      </c>
      <c r="C60" s="59" t="s">
        <v>118</v>
      </c>
      <c r="D60" s="60" t="s">
        <v>24</v>
      </c>
      <c r="E60" s="47" t="s">
        <v>121</v>
      </c>
      <c r="F60" s="47" t="s">
        <v>122</v>
      </c>
      <c r="G60" s="49">
        <v>77.900000000000006</v>
      </c>
      <c r="H60" s="49">
        <v>1017.8</v>
      </c>
      <c r="I60" s="49">
        <v>121.8</v>
      </c>
      <c r="J60" s="61">
        <f t="shared" si="4"/>
        <v>1217.5</v>
      </c>
      <c r="K60" s="68" t="s">
        <v>110</v>
      </c>
      <c r="L60" s="47" t="s">
        <v>110</v>
      </c>
      <c r="M60" s="69" t="s">
        <v>110</v>
      </c>
      <c r="N60" s="60" t="s">
        <v>110</v>
      </c>
      <c r="O60" s="65" t="s">
        <v>110</v>
      </c>
      <c r="P60" s="49" t="s">
        <v>110</v>
      </c>
      <c r="Q60" s="49" t="s">
        <v>110</v>
      </c>
      <c r="R60" s="49" t="s">
        <v>110</v>
      </c>
      <c r="S60" s="49" t="s">
        <v>110</v>
      </c>
      <c r="T60" s="61" t="s">
        <v>110</v>
      </c>
      <c r="U60" s="52" t="s">
        <v>110</v>
      </c>
      <c r="V60" s="24" t="s">
        <v>111</v>
      </c>
      <c r="W60" s="28" t="s">
        <v>110</v>
      </c>
    </row>
    <row r="61" spans="1:23" s="9" customFormat="1" ht="105">
      <c r="A61" s="58">
        <v>6</v>
      </c>
      <c r="B61" s="59" t="s">
        <v>123</v>
      </c>
      <c r="C61" s="59" t="s">
        <v>123</v>
      </c>
      <c r="D61" s="60" t="s">
        <v>24</v>
      </c>
      <c r="E61" s="47" t="s">
        <v>124</v>
      </c>
      <c r="F61" s="70"/>
      <c r="G61" s="49">
        <v>2601</v>
      </c>
      <c r="H61" s="49">
        <v>108.4</v>
      </c>
      <c r="I61" s="49">
        <v>27.4</v>
      </c>
      <c r="J61" s="61">
        <f t="shared" si="4"/>
        <v>2736.8</v>
      </c>
      <c r="K61" s="68" t="s">
        <v>110</v>
      </c>
      <c r="L61" s="61" t="s">
        <v>110</v>
      </c>
      <c r="M61" s="61" t="s">
        <v>110</v>
      </c>
      <c r="N61" s="61" t="s">
        <v>110</v>
      </c>
      <c r="O61" s="61" t="s">
        <v>110</v>
      </c>
      <c r="P61" s="49" t="s">
        <v>110</v>
      </c>
      <c r="Q61" s="49">
        <v>603.6</v>
      </c>
      <c r="R61" s="49">
        <v>25.15</v>
      </c>
      <c r="S61" s="49">
        <v>6.36</v>
      </c>
      <c r="T61" s="71">
        <f>Q61+R61+S61</f>
        <v>635.11</v>
      </c>
      <c r="U61" s="52" t="s">
        <v>110</v>
      </c>
      <c r="V61" s="24" t="s">
        <v>111</v>
      </c>
      <c r="W61" s="28" t="s">
        <v>110</v>
      </c>
    </row>
  </sheetData>
  <mergeCells count="37">
    <mergeCell ref="G49:G57"/>
    <mergeCell ref="H49:H57"/>
    <mergeCell ref="I49:I57"/>
    <mergeCell ref="J49:J57"/>
    <mergeCell ref="A49:A57"/>
    <mergeCell ref="B49:B57"/>
    <mergeCell ref="C49:C57"/>
    <mergeCell ref="D49:D57"/>
    <mergeCell ref="E49:E57"/>
    <mergeCell ref="F49:F57"/>
    <mergeCell ref="H11:H48"/>
    <mergeCell ref="I11:I48"/>
    <mergeCell ref="J11:J48"/>
    <mergeCell ref="K11:K48"/>
    <mergeCell ref="A11:A48"/>
    <mergeCell ref="G11:G48"/>
    <mergeCell ref="K49:K57"/>
    <mergeCell ref="B11:B48"/>
    <mergeCell ref="C4:W4"/>
    <mergeCell ref="T3:W3"/>
    <mergeCell ref="W8:W9"/>
    <mergeCell ref="V8:V9"/>
    <mergeCell ref="F8:F9"/>
    <mergeCell ref="G8:J8"/>
    <mergeCell ref="K8:K9"/>
    <mergeCell ref="L8:P8"/>
    <mergeCell ref="Q8:T8"/>
    <mergeCell ref="U8:U9"/>
    <mergeCell ref="F11:F48"/>
    <mergeCell ref="E11:E48"/>
    <mergeCell ref="D11:D48"/>
    <mergeCell ref="C11:C48"/>
    <mergeCell ref="A8:A9"/>
    <mergeCell ref="B8:B9"/>
    <mergeCell ref="C8:C9"/>
    <mergeCell ref="D8:D9"/>
    <mergeCell ref="E8:E9"/>
  </mergeCells>
  <phoneticPr fontId="4" type="noConversion"/>
  <pageMargins left="0.23622047244094491" right="0.23622047244094491" top="0.74803149606299213" bottom="0.74803149606299213" header="0.31496062992125984" footer="0.31496062992125984"/>
  <pageSetup paperSize="9" scale="35" orientation="landscape" r:id="rId1"/>
  <rowBreaks count="1" manualBreakCount="1">
    <brk id="48" max="2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отчетный период - 03.2024</vt:lpstr>
      <vt:lpstr>'отчетный период - 03.2024'!Область_печати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2024-04-02T05:57:11Z</dcterms:modified>
</cp:coreProperties>
</file>