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filterPrivacy="1" defaultThemeVersion="124226"/>
  <xr:revisionPtr revIDLastSave="0" documentId="13_ncr:1_{F5A172AA-4C8D-426D-83A4-9331DCFA7C4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а 01.04.2022" sheetId="7" r:id="rId1"/>
  </sheets>
  <definedNames>
    <definedName name="_xlnm.Print_Area" localSheetId="0">'на 01.04.2022'!$A$1:$H$249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72" i="7" l="1"/>
  <c r="H73" i="7"/>
  <c r="H74" i="7"/>
  <c r="G72" i="7"/>
  <c r="G73" i="7"/>
  <c r="G74" i="7"/>
  <c r="F72" i="7"/>
  <c r="F73" i="7"/>
  <c r="F74" i="7"/>
  <c r="D207" i="7"/>
  <c r="G71" i="7"/>
  <c r="H71" i="7"/>
  <c r="F71" i="7"/>
  <c r="C239" i="7"/>
  <c r="B239" i="7"/>
  <c r="C235" i="7"/>
  <c r="B235" i="7"/>
  <c r="C231" i="7"/>
  <c r="B231" i="7"/>
  <c r="C227" i="7"/>
  <c r="B227" i="7"/>
  <c r="C223" i="7"/>
  <c r="B223" i="7"/>
  <c r="C219" i="7"/>
  <c r="B219" i="7"/>
  <c r="C215" i="7"/>
  <c r="B215" i="7"/>
  <c r="C214" i="7"/>
  <c r="B214" i="7"/>
  <c r="C213" i="7"/>
  <c r="B213" i="7"/>
  <c r="C212" i="7"/>
  <c r="B212" i="7"/>
  <c r="C207" i="7"/>
  <c r="B207" i="7"/>
  <c r="C203" i="7"/>
  <c r="B203" i="7"/>
  <c r="C199" i="7"/>
  <c r="B199" i="7"/>
  <c r="C195" i="7"/>
  <c r="B195" i="7"/>
  <c r="C194" i="7"/>
  <c r="B194" i="7"/>
  <c r="C193" i="7"/>
  <c r="B193" i="7"/>
  <c r="C192" i="7"/>
  <c r="C191" i="7" s="1"/>
  <c r="B192" i="7"/>
  <c r="C187" i="7"/>
  <c r="B187" i="7"/>
  <c r="C183" i="7"/>
  <c r="B183" i="7"/>
  <c r="C179" i="7"/>
  <c r="B179" i="7"/>
  <c r="C175" i="7"/>
  <c r="C161" i="7" s="1"/>
  <c r="B175" i="7"/>
  <c r="C171" i="7"/>
  <c r="B171" i="7"/>
  <c r="C167" i="7"/>
  <c r="B167" i="7"/>
  <c r="C163" i="7"/>
  <c r="B163" i="7"/>
  <c r="C162" i="7"/>
  <c r="B162" i="7"/>
  <c r="B161" i="7"/>
  <c r="C160" i="7"/>
  <c r="B160" i="7"/>
  <c r="C155" i="7"/>
  <c r="B155" i="7"/>
  <c r="C151" i="7"/>
  <c r="B151" i="7"/>
  <c r="C147" i="7"/>
  <c r="B147" i="7"/>
  <c r="C146" i="7"/>
  <c r="B146" i="7"/>
  <c r="C145" i="7"/>
  <c r="B145" i="7"/>
  <c r="C144" i="7"/>
  <c r="B144" i="7"/>
  <c r="C139" i="7"/>
  <c r="B139" i="7"/>
  <c r="C135" i="7"/>
  <c r="B135" i="7"/>
  <c r="C134" i="7"/>
  <c r="B134" i="7"/>
  <c r="C133" i="7"/>
  <c r="B133" i="7"/>
  <c r="C132" i="7"/>
  <c r="B132" i="7"/>
  <c r="C127" i="7"/>
  <c r="B127" i="7"/>
  <c r="C123" i="7"/>
  <c r="B123" i="7"/>
  <c r="C119" i="7"/>
  <c r="B119" i="7"/>
  <c r="C115" i="7"/>
  <c r="B115" i="7"/>
  <c r="C111" i="7"/>
  <c r="B111" i="7"/>
  <c r="C107" i="7"/>
  <c r="B107" i="7"/>
  <c r="C106" i="7"/>
  <c r="B106" i="7"/>
  <c r="C105" i="7"/>
  <c r="B105" i="7"/>
  <c r="C104" i="7"/>
  <c r="B104" i="7"/>
  <c r="C99" i="7"/>
  <c r="B99" i="7"/>
  <c r="C95" i="7"/>
  <c r="B95" i="7"/>
  <c r="C91" i="7"/>
  <c r="B91" i="7"/>
  <c r="C87" i="7"/>
  <c r="B87" i="7"/>
  <c r="C86" i="7"/>
  <c r="B86" i="7"/>
  <c r="C85" i="7"/>
  <c r="B85" i="7"/>
  <c r="C84" i="7"/>
  <c r="B84" i="7"/>
  <c r="C79" i="7"/>
  <c r="B79" i="7"/>
  <c r="C75" i="7"/>
  <c r="B75" i="7"/>
  <c r="C67" i="7"/>
  <c r="B67" i="7"/>
  <c r="C63" i="7"/>
  <c r="B63" i="7"/>
  <c r="C59" i="7"/>
  <c r="B59" i="7"/>
  <c r="C55" i="7"/>
  <c r="B55" i="7"/>
  <c r="C54" i="7"/>
  <c r="C10" i="7" s="1"/>
  <c r="B54" i="7"/>
  <c r="C53" i="7"/>
  <c r="B53" i="7"/>
  <c r="C52" i="7"/>
  <c r="B52" i="7"/>
  <c r="C47" i="7"/>
  <c r="B47" i="7"/>
  <c r="C43" i="7"/>
  <c r="B43" i="7"/>
  <c r="C39" i="7"/>
  <c r="B39" i="7"/>
  <c r="C35" i="7"/>
  <c r="B35" i="7"/>
  <c r="C31" i="7"/>
  <c r="B31" i="7"/>
  <c r="C27" i="7"/>
  <c r="B27" i="7"/>
  <c r="C23" i="7"/>
  <c r="B23" i="7"/>
  <c r="B22" i="7"/>
  <c r="C21" i="7"/>
  <c r="B21" i="7"/>
  <c r="C20" i="7"/>
  <c r="C19" i="7" s="1"/>
  <c r="B20" i="7"/>
  <c r="B19" i="7" s="1"/>
  <c r="C15" i="7"/>
  <c r="B15" i="7"/>
  <c r="C11" i="7"/>
  <c r="B11" i="7"/>
  <c r="C131" i="7" l="1"/>
  <c r="C51" i="7"/>
  <c r="B10" i="7"/>
  <c r="B143" i="7"/>
  <c r="B131" i="7"/>
  <c r="B211" i="7"/>
  <c r="B103" i="7"/>
  <c r="C103" i="7"/>
  <c r="B191" i="7"/>
  <c r="B83" i="7"/>
  <c r="C83" i="7"/>
  <c r="B9" i="7"/>
  <c r="C143" i="7"/>
  <c r="C211" i="7"/>
  <c r="C9" i="7"/>
  <c r="C159" i="7"/>
  <c r="B51" i="7"/>
  <c r="B8" i="7"/>
  <c r="C8" i="7"/>
  <c r="B159" i="7"/>
  <c r="B7" i="7" l="1"/>
  <c r="C7" i="7"/>
  <c r="H7" i="7" l="1"/>
  <c r="F7" i="7" l="1"/>
  <c r="G7" i="7"/>
  <c r="H8" i="7" l="1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5" i="7"/>
  <c r="H76" i="7"/>
  <c r="H77" i="7"/>
  <c r="H78" i="7"/>
  <c r="H79" i="7"/>
  <c r="H80" i="7"/>
  <c r="H81" i="7"/>
  <c r="H82" i="7"/>
  <c r="H83" i="7"/>
  <c r="H84" i="7"/>
  <c r="H85" i="7"/>
  <c r="H86" i="7"/>
  <c r="H87" i="7"/>
  <c r="H88" i="7"/>
  <c r="H89" i="7"/>
  <c r="H90" i="7"/>
  <c r="H91" i="7"/>
  <c r="H92" i="7"/>
  <c r="H93" i="7"/>
  <c r="H94" i="7"/>
  <c r="H95" i="7"/>
  <c r="H96" i="7"/>
  <c r="H97" i="7"/>
  <c r="H98" i="7"/>
  <c r="H99" i="7"/>
  <c r="H100" i="7"/>
  <c r="H101" i="7"/>
  <c r="H102" i="7"/>
  <c r="H103" i="7"/>
  <c r="H104" i="7"/>
  <c r="H105" i="7"/>
  <c r="H106" i="7"/>
  <c r="H107" i="7"/>
  <c r="H108" i="7"/>
  <c r="H109" i="7"/>
  <c r="H110" i="7"/>
  <c r="H111" i="7"/>
  <c r="H112" i="7"/>
  <c r="H113" i="7"/>
  <c r="H114" i="7"/>
  <c r="H115" i="7"/>
  <c r="H116" i="7"/>
  <c r="H117" i="7"/>
  <c r="H118" i="7"/>
  <c r="H119" i="7"/>
  <c r="H120" i="7"/>
  <c r="H121" i="7"/>
  <c r="H122" i="7"/>
  <c r="H123" i="7"/>
  <c r="H124" i="7"/>
  <c r="H125" i="7"/>
  <c r="H126" i="7"/>
  <c r="H127" i="7"/>
  <c r="H128" i="7"/>
  <c r="H129" i="7"/>
  <c r="H130" i="7"/>
  <c r="H131" i="7"/>
  <c r="H132" i="7"/>
  <c r="H133" i="7"/>
  <c r="H134" i="7"/>
  <c r="H135" i="7"/>
  <c r="H136" i="7"/>
  <c r="H137" i="7"/>
  <c r="H138" i="7"/>
  <c r="H139" i="7"/>
  <c r="H140" i="7"/>
  <c r="H141" i="7"/>
  <c r="H142" i="7"/>
  <c r="H143" i="7"/>
  <c r="H144" i="7"/>
  <c r="H145" i="7"/>
  <c r="H146" i="7"/>
  <c r="H147" i="7"/>
  <c r="H148" i="7"/>
  <c r="H149" i="7"/>
  <c r="H150" i="7"/>
  <c r="H151" i="7"/>
  <c r="H152" i="7"/>
  <c r="H153" i="7"/>
  <c r="H154" i="7"/>
  <c r="H155" i="7"/>
  <c r="H156" i="7"/>
  <c r="H157" i="7"/>
  <c r="H158" i="7"/>
  <c r="H159" i="7"/>
  <c r="H160" i="7"/>
  <c r="H161" i="7"/>
  <c r="H162" i="7"/>
  <c r="H163" i="7"/>
  <c r="H164" i="7"/>
  <c r="H165" i="7"/>
  <c r="H166" i="7"/>
  <c r="H167" i="7"/>
  <c r="H168" i="7"/>
  <c r="H169" i="7"/>
  <c r="H170" i="7"/>
  <c r="H171" i="7"/>
  <c r="H172" i="7"/>
  <c r="H173" i="7"/>
  <c r="H174" i="7"/>
  <c r="H175" i="7"/>
  <c r="H176" i="7"/>
  <c r="H177" i="7"/>
  <c r="H178" i="7"/>
  <c r="H179" i="7"/>
  <c r="H180" i="7"/>
  <c r="H181" i="7"/>
  <c r="H182" i="7"/>
  <c r="H183" i="7"/>
  <c r="H184" i="7"/>
  <c r="H185" i="7"/>
  <c r="H186" i="7"/>
  <c r="H187" i="7"/>
  <c r="H188" i="7"/>
  <c r="H189" i="7"/>
  <c r="H190" i="7"/>
  <c r="H191" i="7"/>
  <c r="H192" i="7"/>
  <c r="H193" i="7"/>
  <c r="H194" i="7"/>
  <c r="H195" i="7"/>
  <c r="H196" i="7"/>
  <c r="H197" i="7"/>
  <c r="H198" i="7"/>
  <c r="H199" i="7"/>
  <c r="H200" i="7"/>
  <c r="H201" i="7"/>
  <c r="H202" i="7"/>
  <c r="H203" i="7"/>
  <c r="H204" i="7"/>
  <c r="H205" i="7"/>
  <c r="H206" i="7"/>
  <c r="H207" i="7"/>
  <c r="H208" i="7"/>
  <c r="H209" i="7"/>
  <c r="H210" i="7"/>
  <c r="H211" i="7"/>
  <c r="H212" i="7"/>
  <c r="H213" i="7"/>
  <c r="H214" i="7"/>
  <c r="H215" i="7"/>
  <c r="H216" i="7"/>
  <c r="H217" i="7"/>
  <c r="H218" i="7"/>
  <c r="H219" i="7"/>
  <c r="H220" i="7"/>
  <c r="H221" i="7"/>
  <c r="H222" i="7"/>
  <c r="H223" i="7"/>
  <c r="H224" i="7"/>
  <c r="H225" i="7"/>
  <c r="H226" i="7"/>
  <c r="H227" i="7"/>
  <c r="H228" i="7"/>
  <c r="H229" i="7"/>
  <c r="H230" i="7"/>
  <c r="H231" i="7"/>
  <c r="H232" i="7"/>
  <c r="H233" i="7"/>
  <c r="H234" i="7"/>
  <c r="H235" i="7"/>
  <c r="H236" i="7"/>
  <c r="H237" i="7"/>
  <c r="H238" i="7"/>
  <c r="H239" i="7"/>
  <c r="H240" i="7"/>
  <c r="H241" i="7"/>
  <c r="H242" i="7"/>
  <c r="G8" i="7" l="1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70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G92" i="7"/>
  <c r="G93" i="7"/>
  <c r="G94" i="7"/>
  <c r="G95" i="7"/>
  <c r="G96" i="7"/>
  <c r="G97" i="7"/>
  <c r="G98" i="7"/>
  <c r="G99" i="7"/>
  <c r="G100" i="7"/>
  <c r="G101" i="7"/>
  <c r="G102" i="7"/>
  <c r="G103" i="7"/>
  <c r="G104" i="7"/>
  <c r="G105" i="7"/>
  <c r="G106" i="7"/>
  <c r="G107" i="7"/>
  <c r="G108" i="7"/>
  <c r="G109" i="7"/>
  <c r="G110" i="7"/>
  <c r="G111" i="7"/>
  <c r="G112" i="7"/>
  <c r="G113" i="7"/>
  <c r="G114" i="7"/>
  <c r="G115" i="7"/>
  <c r="G116" i="7"/>
  <c r="G117" i="7"/>
  <c r="G118" i="7"/>
  <c r="G119" i="7"/>
  <c r="G120" i="7"/>
  <c r="G121" i="7"/>
  <c r="G122" i="7"/>
  <c r="G123" i="7"/>
  <c r="G124" i="7"/>
  <c r="G125" i="7"/>
  <c r="G126" i="7"/>
  <c r="G127" i="7"/>
  <c r="G128" i="7"/>
  <c r="G129" i="7"/>
  <c r="G130" i="7"/>
  <c r="G131" i="7"/>
  <c r="G132" i="7"/>
  <c r="G133" i="7"/>
  <c r="G134" i="7"/>
  <c r="G135" i="7"/>
  <c r="G136" i="7"/>
  <c r="G137" i="7"/>
  <c r="G138" i="7"/>
  <c r="G139" i="7"/>
  <c r="G140" i="7"/>
  <c r="G141" i="7"/>
  <c r="G142" i="7"/>
  <c r="G143" i="7"/>
  <c r="G144" i="7"/>
  <c r="G145" i="7"/>
  <c r="G146" i="7"/>
  <c r="G147" i="7"/>
  <c r="G148" i="7"/>
  <c r="G149" i="7"/>
  <c r="G150" i="7"/>
  <c r="G151" i="7"/>
  <c r="G152" i="7"/>
  <c r="G153" i="7"/>
  <c r="G154" i="7"/>
  <c r="G155" i="7"/>
  <c r="G156" i="7"/>
  <c r="G157" i="7"/>
  <c r="G158" i="7"/>
  <c r="G159" i="7"/>
  <c r="G160" i="7"/>
  <c r="G161" i="7"/>
  <c r="G162" i="7"/>
  <c r="G163" i="7"/>
  <c r="G164" i="7"/>
  <c r="G165" i="7"/>
  <c r="G166" i="7"/>
  <c r="G167" i="7"/>
  <c r="G168" i="7"/>
  <c r="G169" i="7"/>
  <c r="G170" i="7"/>
  <c r="G171" i="7"/>
  <c r="G172" i="7"/>
  <c r="G173" i="7"/>
  <c r="G174" i="7"/>
  <c r="G175" i="7"/>
  <c r="G176" i="7"/>
  <c r="G177" i="7"/>
  <c r="G178" i="7"/>
  <c r="G179" i="7"/>
  <c r="G180" i="7"/>
  <c r="G181" i="7"/>
  <c r="G182" i="7"/>
  <c r="G183" i="7"/>
  <c r="G184" i="7"/>
  <c r="G185" i="7"/>
  <c r="G186" i="7"/>
  <c r="G187" i="7"/>
  <c r="G188" i="7"/>
  <c r="G189" i="7"/>
  <c r="G190" i="7"/>
  <c r="G191" i="7"/>
  <c r="G192" i="7"/>
  <c r="G193" i="7"/>
  <c r="G194" i="7"/>
  <c r="G195" i="7"/>
  <c r="G196" i="7"/>
  <c r="G197" i="7"/>
  <c r="G198" i="7"/>
  <c r="G199" i="7"/>
  <c r="G200" i="7"/>
  <c r="G201" i="7"/>
  <c r="G202" i="7"/>
  <c r="G203" i="7"/>
  <c r="G204" i="7"/>
  <c r="G205" i="7"/>
  <c r="G206" i="7"/>
  <c r="G207" i="7"/>
  <c r="G208" i="7"/>
  <c r="G209" i="7"/>
  <c r="G210" i="7"/>
  <c r="G211" i="7"/>
  <c r="G212" i="7"/>
  <c r="G213" i="7"/>
  <c r="G214" i="7"/>
  <c r="G215" i="7"/>
  <c r="G216" i="7"/>
  <c r="G217" i="7"/>
  <c r="G218" i="7"/>
  <c r="G219" i="7"/>
  <c r="G220" i="7"/>
  <c r="G221" i="7"/>
  <c r="G222" i="7"/>
  <c r="G223" i="7"/>
  <c r="G224" i="7"/>
  <c r="G225" i="7"/>
  <c r="G226" i="7"/>
  <c r="G227" i="7"/>
  <c r="G228" i="7"/>
  <c r="G229" i="7"/>
  <c r="G230" i="7"/>
  <c r="G231" i="7"/>
  <c r="G232" i="7"/>
  <c r="G233" i="7"/>
  <c r="G234" i="7"/>
  <c r="G235" i="7"/>
  <c r="G236" i="7"/>
  <c r="G237" i="7"/>
  <c r="G238" i="7"/>
  <c r="G239" i="7"/>
  <c r="G240" i="7"/>
  <c r="G241" i="7"/>
  <c r="G242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104" i="7"/>
  <c r="F105" i="7"/>
  <c r="F106" i="7"/>
  <c r="F107" i="7"/>
  <c r="F108" i="7"/>
  <c r="F109" i="7"/>
  <c r="F110" i="7"/>
  <c r="F111" i="7"/>
  <c r="F112" i="7"/>
  <c r="F113" i="7"/>
  <c r="F114" i="7"/>
  <c r="F115" i="7"/>
  <c r="F116" i="7"/>
  <c r="F117" i="7"/>
  <c r="F118" i="7"/>
  <c r="F119" i="7"/>
  <c r="F120" i="7"/>
  <c r="F121" i="7"/>
  <c r="F122" i="7"/>
  <c r="F123" i="7"/>
  <c r="F124" i="7"/>
  <c r="F125" i="7"/>
  <c r="F126" i="7"/>
  <c r="F127" i="7"/>
  <c r="F128" i="7"/>
  <c r="F129" i="7"/>
  <c r="F130" i="7"/>
  <c r="F131" i="7"/>
  <c r="F132" i="7"/>
  <c r="F133" i="7"/>
  <c r="F134" i="7"/>
  <c r="F135" i="7"/>
  <c r="F136" i="7"/>
  <c r="F137" i="7"/>
  <c r="F138" i="7"/>
  <c r="F139" i="7"/>
  <c r="F140" i="7"/>
  <c r="F141" i="7"/>
  <c r="F142" i="7"/>
  <c r="F143" i="7"/>
  <c r="F144" i="7"/>
  <c r="F145" i="7"/>
  <c r="F146" i="7"/>
  <c r="F147" i="7"/>
  <c r="F148" i="7"/>
  <c r="F149" i="7"/>
  <c r="F150" i="7"/>
  <c r="F151" i="7"/>
  <c r="F152" i="7"/>
  <c r="F153" i="7"/>
  <c r="F154" i="7"/>
  <c r="F155" i="7"/>
  <c r="F156" i="7"/>
  <c r="F157" i="7"/>
  <c r="F158" i="7"/>
  <c r="F159" i="7"/>
  <c r="F160" i="7"/>
  <c r="F161" i="7"/>
  <c r="F162" i="7"/>
  <c r="F163" i="7"/>
  <c r="F164" i="7"/>
  <c r="F165" i="7"/>
  <c r="F166" i="7"/>
  <c r="F167" i="7"/>
  <c r="F168" i="7"/>
  <c r="F169" i="7"/>
  <c r="F170" i="7"/>
  <c r="F171" i="7"/>
  <c r="F172" i="7"/>
  <c r="F173" i="7"/>
  <c r="F174" i="7"/>
  <c r="F175" i="7"/>
  <c r="F176" i="7"/>
  <c r="F177" i="7"/>
  <c r="F178" i="7"/>
  <c r="F179" i="7"/>
  <c r="F180" i="7"/>
  <c r="F181" i="7"/>
  <c r="F182" i="7"/>
  <c r="F183" i="7"/>
  <c r="F184" i="7"/>
  <c r="F185" i="7"/>
  <c r="F186" i="7"/>
  <c r="F187" i="7"/>
  <c r="F188" i="7"/>
  <c r="F189" i="7"/>
  <c r="F190" i="7"/>
  <c r="F191" i="7"/>
  <c r="F192" i="7"/>
  <c r="F193" i="7"/>
  <c r="F194" i="7"/>
  <c r="F195" i="7"/>
  <c r="F196" i="7"/>
  <c r="F197" i="7"/>
  <c r="F198" i="7"/>
  <c r="F199" i="7"/>
  <c r="F200" i="7"/>
  <c r="F201" i="7"/>
  <c r="F202" i="7"/>
  <c r="F203" i="7"/>
  <c r="F204" i="7"/>
  <c r="F205" i="7"/>
  <c r="F206" i="7"/>
  <c r="F207" i="7"/>
  <c r="F208" i="7"/>
  <c r="F209" i="7"/>
  <c r="F210" i="7"/>
  <c r="F211" i="7"/>
  <c r="F212" i="7"/>
  <c r="F213" i="7"/>
  <c r="F214" i="7"/>
  <c r="F215" i="7"/>
  <c r="F216" i="7"/>
  <c r="F217" i="7"/>
  <c r="F218" i="7"/>
  <c r="F219" i="7"/>
  <c r="F220" i="7"/>
  <c r="F221" i="7"/>
  <c r="F222" i="7"/>
  <c r="F223" i="7"/>
  <c r="F224" i="7"/>
  <c r="F225" i="7"/>
  <c r="F226" i="7"/>
  <c r="F227" i="7"/>
  <c r="F228" i="7"/>
  <c r="F229" i="7"/>
  <c r="F230" i="7"/>
  <c r="F231" i="7"/>
  <c r="F232" i="7"/>
  <c r="F233" i="7"/>
  <c r="F234" i="7"/>
  <c r="F235" i="7"/>
  <c r="F236" i="7"/>
  <c r="F237" i="7"/>
  <c r="F238" i="7"/>
  <c r="F239" i="7"/>
  <c r="F240" i="7"/>
  <c r="F241" i="7"/>
  <c r="F242" i="7"/>
</calcChain>
</file>

<file path=xl/sharedStrings.xml><?xml version="1.0" encoding="utf-8"?>
<sst xmlns="http://schemas.openxmlformats.org/spreadsheetml/2006/main" count="247" uniqueCount="74">
  <si>
    <t xml:space="preserve">                         (тыс. рублей)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</si>
  <si>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</si>
  <si>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</si>
  <si>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</si>
  <si>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</si>
  <si>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Отдельное мероприятие " Регулирование тарифов на товары и услуги"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</si>
  <si>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</si>
  <si>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</si>
  <si>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</si>
  <si>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</si>
  <si>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</si>
  <si>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</si>
  <si>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</si>
  <si>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</si>
  <si>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</si>
  <si>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</si>
  <si>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</si>
  <si>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</si>
  <si>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</si>
  <si>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</si>
  <si>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</si>
  <si>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</si>
  <si>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</si>
  <si>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</si>
  <si>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</si>
  <si>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</si>
  <si>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</si>
  <si>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</si>
  <si>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</si>
  <si>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</si>
  <si>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>Подпрограмма "Культура города Бузулука"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</si>
  <si>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</si>
  <si>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</si>
  <si>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</si>
  <si>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</si>
  <si>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</si>
  <si>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</si>
  <si>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</si>
  <si>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</si>
  <si>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</si>
  <si>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</si>
  <si>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</si>
  <si>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</si>
  <si>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</si>
  <si>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</si>
  <si>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</si>
  <si>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</si>
  <si>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</si>
  <si>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</si>
  <si>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</si>
  <si>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</si>
  <si>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</si>
  <si>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 xml:space="preserve">Подпрограмма 1«Реализация полномочий администрации города Бузулука» 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</si>
  <si>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</si>
  <si>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</si>
  <si>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</si>
  <si>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</si>
  <si>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Муниципальная программа
«Улучшение условий и охраны труда в городе Бузулуке»</t>
  </si>
  <si>
    <t>Муниципальная программа "Обеспечение первичных мер пожарной безопасности, выполнение мероприятий по гражданской обороне и защите населения от чрезвычайных ситуаций природного и техногенного характера  на территории  города Бузулука"</t>
  </si>
  <si>
    <t>Наименование показателя</t>
  </si>
  <si>
    <t>Отклонение (план)
гр. 4 - гр. 2</t>
  </si>
  <si>
    <t>Отклонение (факт)
гр. 5 - гр. 3</t>
  </si>
  <si>
    <t>% отклонения (факт)
гр. 5/ гр. 3</t>
  </si>
  <si>
    <t>Муниципальная программа «Доступная среда в городе Бузулуке»</t>
  </si>
  <si>
    <t>Подпрограмма  "Спорт и массовая физическая культура в городе Бузулуке"</t>
  </si>
  <si>
    <t>Подпрограмма "Организация и осуществление деятельности по опеке и попечительству над несовершеннолетними города Бузулука"</t>
  </si>
  <si>
    <t>Сводная бюджетная роспись на 01.04.2021 (Утвержденные бюджетные назначения на 01.04.2021)</t>
  </si>
  <si>
    <t xml:space="preserve">Кассовое исполнение на 01.04.2021
</t>
  </si>
  <si>
    <t>Сводная бюджетная роспись на 01.04.2022 (Утвержденные бюджетные назначения на 01.04.2022)</t>
  </si>
  <si>
    <t xml:space="preserve">Кассовое исполнение на 01.04.2022
</t>
  </si>
  <si>
    <t>Муниципальная программа "Укрепление общественного здоровья на территории города Бузулука"</t>
  </si>
  <si>
    <t>Муниципальная программа "Осуществление деятельности в области культуры, спорта и молодежной политики города Бузулука"</t>
  </si>
  <si>
    <t xml:space="preserve">Отчет о финансировании муниципальных программ в МО город Бузулук Оренбургской области                                             </t>
  </si>
  <si>
    <t xml:space="preserve">      за 1 квартал 2022 года в сравнении с аналогичным периодом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</si>
</sst>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&quot;₽&quot;###,##0.00"/>
    <numFmt numFmtId="166" formatCode="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name val="Times New Roman CYR"/>
      <charset val="204"/>
    </font>
    <font>
      <sz val="14"/>
      <color theme="1"/>
      <name val="Calibri"/>
      <family val="2"/>
      <scheme val="minor"/>
    </font>
    <font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9" fillId="0" borderId="0"/>
    <xf numFmtId="0" fontId="2" fillId="0" borderId="0"/>
    <xf numFmtId="9" fontId="2" fillId="0" borderId="0" applyFont="0" applyFill="0" applyBorder="0" applyAlignment="0" applyProtection="0"/>
    <xf numFmtId="0" fontId="1" fillId="0" borderId="0"/>
    <xf numFmtId="0" fontId="11" fillId="0" borderId="0"/>
    <xf numFmtId="0" fontId="9" fillId="0" borderId="0"/>
    <xf numFmtId="0" fontId="12" fillId="0" borderId="0"/>
  </cellStyleXfs>
  <cellXfs count="54">
    <xf numFmtId="0" fontId="0" fillId="0" borderId="0" xfId="0"/>
    <xf numFmtId="0" fontId="4" fillId="0" borderId="0" xfId="0" applyFont="1" applyFill="1" applyBorder="1"/>
    <xf numFmtId="164" fontId="4" fillId="0" borderId="0" xfId="0" applyNumberFormat="1" applyFont="1" applyFill="1" applyBorder="1"/>
    <xf numFmtId="164" fontId="0" fillId="0" borderId="0" xfId="0" applyNumberFormat="1"/>
    <xf numFmtId="164" fontId="7" fillId="0" borderId="0" xfId="0" applyNumberFormat="1" applyFont="1"/>
    <xf numFmtId="0" fontId="6" fillId="0" borderId="0" xfId="0" applyFont="1" applyAlignment="1"/>
    <xf numFmtId="0" fontId="8" fillId="0" borderId="0" xfId="0" applyFont="1" applyAlignment="1">
      <alignment horizontal="justify" vertical="center"/>
    </xf>
    <xf numFmtId="0" fontId="5" fillId="0" borderId="0" xfId="1" applyFont="1"/>
    <xf numFmtId="0" fontId="10" fillId="0" borderId="0" xfId="0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5" fillId="0" borderId="0" xfId="1" applyFont="1"/>
    <xf numFmtId="0" fontId="13" fillId="2" borderId="1" xfId="0" applyFont="1" applyFill="1" applyBorder="1" applyAlignment="1">
      <alignment horizontal="left" vertical="center" wrapText="1"/>
    </xf>
    <xf numFmtId="166" fontId="1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1" xfId="0" applyNumberFormat="1" applyFont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center" vertical="top" wrapText="1"/>
    </xf>
    <xf numFmtId="164" fontId="13" fillId="2" borderId="1" xfId="0" applyNumberFormat="1" applyFont="1" applyFill="1" applyBorder="1" applyAlignment="1" applyProtection="1">
      <alignment horizontal="center" vertical="center"/>
      <protection locked="0"/>
    </xf>
    <xf numFmtId="10" fontId="13" fillId="2" borderId="1" xfId="0" applyNumberFormat="1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16" fillId="0" borderId="0" xfId="0" applyFont="1"/>
    <xf numFmtId="0" fontId="8" fillId="0" borderId="0" xfId="0" applyFont="1" applyAlignment="1"/>
    <xf numFmtId="0" fontId="16" fillId="0" borderId="0" xfId="0" applyFont="1" applyAlignment="1"/>
    <xf numFmtId="0" fontId="13" fillId="0" borderId="0" xfId="1" applyFont="1" applyAlignment="1">
      <alignment wrapText="1"/>
    </xf>
    <xf numFmtId="0" fontId="13" fillId="0" borderId="0" xfId="1" applyFont="1"/>
    <xf numFmtId="166" fontId="13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8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13" fillId="2" borderId="2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center" wrapText="1"/>
    </xf>
    <xf numFmtId="49" fontId="13" fillId="2" borderId="2" xfId="0" applyNumberFormat="1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wrapText="1"/>
    </xf>
    <xf numFmtId="0" fontId="13" fillId="2" borderId="2" xfId="0" applyNumberFormat="1" applyFont="1" applyFill="1" applyBorder="1" applyAlignment="1">
      <alignment horizontal="left" vertical="top" wrapText="1"/>
    </xf>
    <xf numFmtId="49" fontId="13" fillId="2" borderId="2" xfId="0" applyNumberFormat="1" applyFont="1" applyFill="1" applyBorder="1" applyAlignment="1">
      <alignment horizontal="left" wrapText="1"/>
    </xf>
    <xf numFmtId="49" fontId="13" fillId="2" borderId="2" xfId="0" applyNumberFormat="1" applyFont="1" applyFill="1" applyBorder="1" applyAlignment="1">
      <alignment horizontal="left" vertical="center" wrapText="1"/>
    </xf>
    <xf numFmtId="0" fontId="17" fillId="2" borderId="2" xfId="0" applyFont="1" applyFill="1" applyBorder="1" applyAlignment="1">
      <alignment horizontal="left" wrapText="1"/>
    </xf>
    <xf numFmtId="0" fontId="17" fillId="2" borderId="2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horizontal="left" vertical="top"/>
    </xf>
    <xf numFmtId="0" fontId="13" fillId="2" borderId="4" xfId="0" applyFont="1" applyFill="1" applyBorder="1" applyAlignment="1">
      <alignment horizontal="center" vertical="center" wrapText="1"/>
    </xf>
    <xf numFmtId="164" fontId="18" fillId="0" borderId="1" xfId="0" applyNumberFormat="1" applyFont="1" applyBorder="1" applyAlignment="1" applyProtection="1">
      <alignment horizontal="center" vertical="center"/>
      <protection locked="0"/>
    </xf>
    <xf numFmtId="0" fontId="19" fillId="2" borderId="2" xfId="0" applyFont="1" applyFill="1" applyBorder="1" applyAlignment="1">
      <alignment horizontal="left"/>
    </xf>
    <xf numFmtId="0" fontId="19" fillId="2" borderId="2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wrapText="1"/>
    </xf>
    <xf numFmtId="49" fontId="19" fillId="2" borderId="2" xfId="0" applyNumberFormat="1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0" fillId="2" borderId="3" xfId="0" applyFont="1" applyFill="1" applyBorder="1" applyAlignment="1">
      <alignment horizontal="center" vertical="center"/>
    </xf>
    <xf numFmtId="164" fontId="20" fillId="2" borderId="1" xfId="0" applyNumberFormat="1" applyFont="1" applyFill="1" applyBorder="1" applyAlignment="1">
      <alignment horizontal="center" vertical="center"/>
    </xf>
    <xf numFmtId="164" fontId="6" fillId="2" borderId="3" xfId="0" applyNumberFormat="1" applyFont="1" applyFill="1" applyBorder="1" applyAlignment="1">
      <alignment horizontal="center" vertical="center"/>
    </xf>
    <xf numFmtId="164" fontId="20" fillId="2" borderId="3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" vertical="center"/>
    </xf>
  </cellXfs>
  <cellStyles count="8">
    <cellStyle name="Обычный" xfId="0" builtinId="0"/>
    <cellStyle name="Обычный 2" xfId="1" xr:uid="{00000000-0005-0000-0000-000001000000}"/>
    <cellStyle name="Обычный 3" xfId="2" xr:uid="{00000000-0005-0000-0000-000002000000}"/>
    <cellStyle name="Обычный 3 2" xfId="5" xr:uid="{00000000-0005-0000-0000-000003000000}"/>
    <cellStyle name="Обычный 3 3" xfId="6" xr:uid="{00000000-0005-0000-0000-000004000000}"/>
    <cellStyle name="Обычный 4" xfId="4" xr:uid="{00000000-0005-0000-0000-000005000000}"/>
    <cellStyle name="Обычный 5" xfId="7" xr:uid="{00000000-0005-0000-0000-000006000000}"/>
    <cellStyle name="Процентный 2" xfId="3" xr:uid="{00000000-0005-0000-0000-000007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9"/>
  <sheetViews>
    <sheetView tabSelected="1" view="pageBreakPreview" topLeftCell="A52" zoomScale="70" zoomScaleNormal="110" zoomScaleSheetLayoutView="70" workbookViewId="0">
      <selection activeCell="J72" sqref="J72"/>
    </sheetView>
  </sheetViews>
  <sheetFormatPr defaultRowHeight="15" x14ac:dyDescent="0.25"/>
  <cols>
    <col min="1" max="1" width="46.5703125" customWidth="1"/>
    <col min="2" max="2" width="15.85546875" customWidth="1"/>
    <col min="3" max="3" width="15" customWidth="1"/>
    <col min="4" max="4" width="15.140625" customWidth="1"/>
    <col min="5" max="5" width="14.85546875" style="3" customWidth="1"/>
    <col min="6" max="7" width="16.28515625" style="3" customWidth="1"/>
    <col min="8" max="8" width="14.85546875" style="3" customWidth="1"/>
    <col min="9" max="9" width="13" customWidth="1"/>
    <col min="10" max="10" width="9.7109375" bestFit="1" customWidth="1"/>
  </cols>
  <sheetData>
    <row r="1" spans="1:11" ht="22.15" customHeight="1" x14ac:dyDescent="0.25">
      <c r="A1" s="51" t="s">
        <v>72</v>
      </c>
      <c r="B1" s="51"/>
      <c r="C1" s="51"/>
      <c r="D1" s="51"/>
      <c r="E1" s="51"/>
      <c r="F1" s="51"/>
      <c r="G1" s="51"/>
      <c r="H1" s="51"/>
    </row>
    <row r="2" spans="1:11" ht="17.45" customHeight="1" x14ac:dyDescent="0.25">
      <c r="A2" s="53" t="s">
        <v>73</v>
      </c>
      <c r="B2" s="53"/>
      <c r="C2" s="53"/>
      <c r="D2" s="53"/>
      <c r="E2" s="53"/>
      <c r="F2" s="53"/>
      <c r="G2" s="53"/>
      <c r="H2" s="53"/>
    </row>
    <row r="3" spans="1:11" ht="17.45" customHeight="1" x14ac:dyDescent="0.3">
      <c r="A3" s="1"/>
      <c r="B3" s="1"/>
      <c r="C3" s="1"/>
      <c r="D3" s="8"/>
      <c r="E3" s="8"/>
      <c r="F3" s="9"/>
      <c r="G3" s="9"/>
      <c r="H3" s="2"/>
    </row>
    <row r="4" spans="1:11" ht="18.75" x14ac:dyDescent="0.25">
      <c r="A4" s="52" t="s">
        <v>0</v>
      </c>
      <c r="B4" s="52"/>
      <c r="C4" s="52"/>
      <c r="D4" s="52"/>
      <c r="E4" s="52"/>
      <c r="F4" s="52"/>
      <c r="G4" s="52"/>
      <c r="H4" s="52"/>
    </row>
    <row r="5" spans="1:11" ht="199.5" customHeight="1" x14ac:dyDescent="0.25">
      <c r="A5" s="11" t="s">
        <v>59</v>
      </c>
      <c r="B5" s="12" t="s">
        <v>66</v>
      </c>
      <c r="C5" s="13" t="s">
        <v>67</v>
      </c>
      <c r="D5" s="24" t="s">
        <v>68</v>
      </c>
      <c r="E5" s="13" t="s">
        <v>69</v>
      </c>
      <c r="F5" s="13" t="s">
        <v>60</v>
      </c>
      <c r="G5" s="13" t="s">
        <v>61</v>
      </c>
      <c r="H5" s="14" t="s">
        <v>62</v>
      </c>
    </row>
    <row r="6" spans="1:11" ht="14.45" customHeight="1" x14ac:dyDescent="0.25">
      <c r="A6" s="13">
        <v>1</v>
      </c>
      <c r="B6" s="39">
        <v>2</v>
      </c>
      <c r="C6" s="39">
        <v>3</v>
      </c>
      <c r="D6" s="13">
        <v>4</v>
      </c>
      <c r="E6" s="15">
        <v>5</v>
      </c>
      <c r="F6" s="15">
        <v>6</v>
      </c>
      <c r="G6" s="15">
        <v>7</v>
      </c>
      <c r="H6" s="15">
        <v>8</v>
      </c>
    </row>
    <row r="7" spans="1:11" ht="18.75" x14ac:dyDescent="0.3">
      <c r="A7" s="41" t="s">
        <v>1</v>
      </c>
      <c r="B7" s="40">
        <f>B8+B9+B10</f>
        <v>2022971.7000000002</v>
      </c>
      <c r="C7" s="40">
        <f>C8+C9+C10</f>
        <v>405633.59999999992</v>
      </c>
      <c r="D7" s="47">
        <v>2401259.7000000002</v>
      </c>
      <c r="E7" s="48">
        <v>446002.6</v>
      </c>
      <c r="F7" s="16">
        <f>D7-B7</f>
        <v>378288</v>
      </c>
      <c r="G7" s="16">
        <f>E7-C7</f>
        <v>40369.000000000058</v>
      </c>
      <c r="H7" s="17">
        <f>IFERROR(IF((1-E7/C7)&lt;=0,(1-E7/C7)*-1,(1-E7/C7)),0)</f>
        <v>9.952084837153552E-2</v>
      </c>
    </row>
    <row r="8" spans="1:11" ht="18.75" x14ac:dyDescent="0.3">
      <c r="A8" s="27" t="s">
        <v>2</v>
      </c>
      <c r="B8" s="26">
        <f>B12+B16+B20+B40+B44+B48+B52+B76+B80+B84+B104+B128+B132+B144+B160+B184+B188+B192+B204+B208+B212</f>
        <v>176831.49999999997</v>
      </c>
      <c r="C8" s="26">
        <f>C12+C16+C20+C40+C44+C48+C52+C76+C80+C84+C104+C128+C132+C144+C160+C184+C188+C192+C204+C208+C212</f>
        <v>19224.400000000001</v>
      </c>
      <c r="D8" s="45">
        <v>221096.8</v>
      </c>
      <c r="E8" s="46">
        <v>20913.8</v>
      </c>
      <c r="F8" s="16">
        <f t="shared" ref="F8:F75" si="0">D8-B8</f>
        <v>44265.300000000017</v>
      </c>
      <c r="G8" s="16">
        <f t="shared" ref="G8:G75" si="1">E8-C8</f>
        <v>1689.3999999999978</v>
      </c>
      <c r="H8" s="17">
        <f t="shared" ref="H8:H75" si="2">IFERROR(IF((1-E8/C8)&lt;=0,(1-E8/C8)*-1,(1-E8/C8)),0)</f>
        <v>8.7877905162189629E-2</v>
      </c>
    </row>
    <row r="9" spans="1:11" ht="18.75" x14ac:dyDescent="0.3">
      <c r="A9" s="27" t="s">
        <v>3</v>
      </c>
      <c r="B9" s="26">
        <f>B13+B17+B21+B41+B45+B49+B53+B77+B81+B85+B105+B129+B133+B145+B161+B185+B189+B193+B205+B209+B213</f>
        <v>874224.9</v>
      </c>
      <c r="C9" s="26">
        <f>C13+C17+C21+C41+C45+C49+C53+C77+C81+C85+C105+C129+C133+C145+C161+C185+C189+C193+C205+C209+C213</f>
        <v>165379.29999999996</v>
      </c>
      <c r="D9" s="45">
        <v>1109951.6000000001</v>
      </c>
      <c r="E9" s="46">
        <v>203351.2</v>
      </c>
      <c r="F9" s="16">
        <f t="shared" si="0"/>
        <v>235726.70000000007</v>
      </c>
      <c r="G9" s="16">
        <f t="shared" si="1"/>
        <v>37971.900000000052</v>
      </c>
      <c r="H9" s="17">
        <f t="shared" si="2"/>
        <v>0.2296049142788732</v>
      </c>
    </row>
    <row r="10" spans="1:11" ht="18.75" x14ac:dyDescent="0.3">
      <c r="A10" s="27" t="s">
        <v>4</v>
      </c>
      <c r="B10" s="26">
        <f>B14+B18+B22+B42+B46+B50+B54+B78+B82+B86+B106+B130+B134+B146+B162+B182+B186+B190+B194+B206+B210+B214</f>
        <v>971915.30000000016</v>
      </c>
      <c r="C10" s="26">
        <f>C14+C18+C22+C42+C46+C50+C54+C78+C82+C86+C106+C130+C134+C146+C162+C182+C186+C190+C194+C206+C210+C214</f>
        <v>221029.89999999997</v>
      </c>
      <c r="D10" s="45">
        <v>1070211.3</v>
      </c>
      <c r="E10" s="46">
        <v>221737.60000000001</v>
      </c>
      <c r="F10" s="16">
        <f t="shared" si="0"/>
        <v>98295.999999999884</v>
      </c>
      <c r="G10" s="16">
        <f t="shared" si="1"/>
        <v>707.70000000004075</v>
      </c>
      <c r="H10" s="17">
        <f t="shared" si="2"/>
        <v>3.2018292547753013E-3</v>
      </c>
      <c r="I10" s="3"/>
      <c r="J10" s="3"/>
      <c r="K10" s="3"/>
    </row>
    <row r="11" spans="1:11" ht="56.25" x14ac:dyDescent="0.25">
      <c r="A11" s="28" t="s">
        <v>63</v>
      </c>
      <c r="B11" s="25">
        <f>B12+B13+B14</f>
        <v>62.4</v>
      </c>
      <c r="C11" s="25">
        <f>C12+C13+C14</f>
        <v>0</v>
      </c>
      <c r="D11" s="50">
        <v>73</v>
      </c>
      <c r="E11" s="48">
        <v>0</v>
      </c>
      <c r="F11" s="16">
        <f t="shared" si="0"/>
        <v>10.600000000000001</v>
      </c>
      <c r="G11" s="16">
        <f t="shared" si="1"/>
        <v>0</v>
      </c>
      <c r="H11" s="17">
        <f t="shared" si="2"/>
        <v>0</v>
      </c>
    </row>
    <row r="12" spans="1:11" ht="18.75" x14ac:dyDescent="0.3">
      <c r="A12" s="27" t="s">
        <v>2</v>
      </c>
      <c r="B12" s="26">
        <v>0</v>
      </c>
      <c r="C12" s="26">
        <v>0</v>
      </c>
      <c r="D12" s="49">
        <v>0</v>
      </c>
      <c r="E12" s="46">
        <v>0</v>
      </c>
      <c r="F12" s="16">
        <f t="shared" si="0"/>
        <v>0</v>
      </c>
      <c r="G12" s="16">
        <f t="shared" si="1"/>
        <v>0</v>
      </c>
      <c r="H12" s="17">
        <f t="shared" si="2"/>
        <v>0</v>
      </c>
    </row>
    <row r="13" spans="1:11" ht="18.75" x14ac:dyDescent="0.3">
      <c r="A13" s="27" t="s">
        <v>3</v>
      </c>
      <c r="B13" s="26">
        <v>0</v>
      </c>
      <c r="C13" s="26">
        <v>0</v>
      </c>
      <c r="D13" s="49">
        <v>0</v>
      </c>
      <c r="E13" s="46">
        <v>0</v>
      </c>
      <c r="F13" s="16">
        <f t="shared" si="0"/>
        <v>0</v>
      </c>
      <c r="G13" s="16">
        <f t="shared" si="1"/>
        <v>0</v>
      </c>
      <c r="H13" s="17">
        <f t="shared" si="2"/>
        <v>0</v>
      </c>
    </row>
    <row r="14" spans="1:11" ht="18.75" x14ac:dyDescent="0.3">
      <c r="A14" s="27" t="s">
        <v>4</v>
      </c>
      <c r="B14" s="26">
        <v>62.4</v>
      </c>
      <c r="C14" s="26">
        <v>0</v>
      </c>
      <c r="D14" s="49">
        <v>73</v>
      </c>
      <c r="E14" s="46">
        <v>0</v>
      </c>
      <c r="F14" s="16">
        <f t="shared" si="0"/>
        <v>10.600000000000001</v>
      </c>
      <c r="G14" s="16">
        <f t="shared" si="1"/>
        <v>0</v>
      </c>
      <c r="H14" s="17">
        <f t="shared" si="2"/>
        <v>0</v>
      </c>
    </row>
    <row r="15" spans="1:11" ht="81" customHeight="1" x14ac:dyDescent="0.25">
      <c r="A15" s="28" t="s">
        <v>50</v>
      </c>
      <c r="B15" s="25">
        <f>B16+B17+B18</f>
        <v>2650</v>
      </c>
      <c r="C15" s="25">
        <f>C16+C17+C18</f>
        <v>791.3</v>
      </c>
      <c r="D15" s="50">
        <v>2900</v>
      </c>
      <c r="E15" s="48">
        <v>605.4</v>
      </c>
      <c r="F15" s="16">
        <f t="shared" si="0"/>
        <v>250</v>
      </c>
      <c r="G15" s="16">
        <f t="shared" si="1"/>
        <v>-185.89999999999998</v>
      </c>
      <c r="H15" s="17">
        <f t="shared" si="2"/>
        <v>0.23492986225199042</v>
      </c>
    </row>
    <row r="16" spans="1:11" ht="18.75" x14ac:dyDescent="0.3">
      <c r="A16" s="27" t="s">
        <v>2</v>
      </c>
      <c r="B16" s="26">
        <v>0</v>
      </c>
      <c r="C16" s="26">
        <v>0</v>
      </c>
      <c r="D16" s="49">
        <v>0</v>
      </c>
      <c r="E16" s="46">
        <v>0</v>
      </c>
      <c r="F16" s="16">
        <f t="shared" si="0"/>
        <v>0</v>
      </c>
      <c r="G16" s="16">
        <f t="shared" si="1"/>
        <v>0</v>
      </c>
      <c r="H16" s="17">
        <f t="shared" si="2"/>
        <v>0</v>
      </c>
    </row>
    <row r="17" spans="1:8" ht="18.75" x14ac:dyDescent="0.3">
      <c r="A17" s="27" t="s">
        <v>3</v>
      </c>
      <c r="B17" s="26">
        <v>0</v>
      </c>
      <c r="C17" s="26">
        <v>0</v>
      </c>
      <c r="D17" s="49">
        <v>0</v>
      </c>
      <c r="E17" s="46">
        <v>0</v>
      </c>
      <c r="F17" s="16">
        <f t="shared" si="0"/>
        <v>0</v>
      </c>
      <c r="G17" s="16">
        <f t="shared" si="1"/>
        <v>0</v>
      </c>
      <c r="H17" s="17">
        <f t="shared" si="2"/>
        <v>0</v>
      </c>
    </row>
    <row r="18" spans="1:8" ht="18.75" x14ac:dyDescent="0.3">
      <c r="A18" s="27" t="s">
        <v>4</v>
      </c>
      <c r="B18" s="26">
        <v>2650</v>
      </c>
      <c r="C18" s="26">
        <v>791.3</v>
      </c>
      <c r="D18" s="49">
        <v>2900</v>
      </c>
      <c r="E18" s="46">
        <v>605.4</v>
      </c>
      <c r="F18" s="16">
        <f t="shared" si="0"/>
        <v>250</v>
      </c>
      <c r="G18" s="16">
        <f t="shared" si="1"/>
        <v>-185.89999999999998</v>
      </c>
      <c r="H18" s="17">
        <f t="shared" si="2"/>
        <v>0.23492986225199042</v>
      </c>
    </row>
    <row r="19" spans="1:8" ht="114" customHeight="1" x14ac:dyDescent="0.25">
      <c r="A19" s="28" t="s">
        <v>7</v>
      </c>
      <c r="B19" s="25">
        <f>B20+B21+B22</f>
        <v>113735.20000000001</v>
      </c>
      <c r="C19" s="25">
        <f>C20+C21+C22</f>
        <v>23015.5</v>
      </c>
      <c r="D19" s="50">
        <v>125529.1</v>
      </c>
      <c r="E19" s="48">
        <v>24326.799999999999</v>
      </c>
      <c r="F19" s="16">
        <f t="shared" si="0"/>
        <v>11793.899999999994</v>
      </c>
      <c r="G19" s="16">
        <f t="shared" si="1"/>
        <v>1311.2999999999993</v>
      </c>
      <c r="H19" s="17">
        <f t="shared" si="2"/>
        <v>5.6974647520149357E-2</v>
      </c>
    </row>
    <row r="20" spans="1:8" ht="18.75" x14ac:dyDescent="0.3">
      <c r="A20" s="27" t="s">
        <v>2</v>
      </c>
      <c r="B20" s="26">
        <f t="shared" ref="B20:C22" si="3">B24+B28+B32+B36</f>
        <v>0</v>
      </c>
      <c r="C20" s="26">
        <f t="shared" si="3"/>
        <v>0</v>
      </c>
      <c r="D20" s="49">
        <v>0</v>
      </c>
      <c r="E20" s="46">
        <v>0</v>
      </c>
      <c r="F20" s="16">
        <f t="shared" si="0"/>
        <v>0</v>
      </c>
      <c r="G20" s="16">
        <f t="shared" si="1"/>
        <v>0</v>
      </c>
      <c r="H20" s="17">
        <f t="shared" si="2"/>
        <v>0</v>
      </c>
    </row>
    <row r="21" spans="1:8" ht="18.75" x14ac:dyDescent="0.3">
      <c r="A21" s="27" t="s">
        <v>3</v>
      </c>
      <c r="B21" s="26">
        <f t="shared" si="3"/>
        <v>0</v>
      </c>
      <c r="C21" s="26">
        <f t="shared" si="3"/>
        <v>0</v>
      </c>
      <c r="D21" s="49">
        <v>0</v>
      </c>
      <c r="E21" s="46">
        <v>0</v>
      </c>
      <c r="F21" s="16">
        <f t="shared" si="0"/>
        <v>0</v>
      </c>
      <c r="G21" s="16">
        <f t="shared" si="1"/>
        <v>0</v>
      </c>
      <c r="H21" s="17">
        <f t="shared" si="2"/>
        <v>0</v>
      </c>
    </row>
    <row r="22" spans="1:8" ht="18.75" x14ac:dyDescent="0.3">
      <c r="A22" s="27" t="s">
        <v>4</v>
      </c>
      <c r="B22" s="26">
        <f t="shared" si="3"/>
        <v>113735.20000000001</v>
      </c>
      <c r="C22" s="26">
        <v>23015.5</v>
      </c>
      <c r="D22" s="49">
        <v>125529.1</v>
      </c>
      <c r="E22" s="46">
        <v>24326.799999999999</v>
      </c>
      <c r="F22" s="16">
        <f t="shared" si="0"/>
        <v>11793.899999999994</v>
      </c>
      <c r="G22" s="16">
        <f t="shared" si="1"/>
        <v>1311.2999999999993</v>
      </c>
      <c r="H22" s="17">
        <f t="shared" si="2"/>
        <v>5.6974647520149357E-2</v>
      </c>
    </row>
    <row r="23" spans="1:8" ht="57.75" customHeight="1" x14ac:dyDescent="0.25">
      <c r="A23" s="29" t="s">
        <v>8</v>
      </c>
      <c r="B23" s="26">
        <f>B24+B25+B26</f>
        <v>101221.6</v>
      </c>
      <c r="C23" s="26">
        <f>C24+C25+C26</f>
        <v>20339.8</v>
      </c>
      <c r="D23" s="49">
        <v>111095.2</v>
      </c>
      <c r="E23" s="46">
        <v>21893.3</v>
      </c>
      <c r="F23" s="16">
        <f t="shared" si="0"/>
        <v>9873.5999999999913</v>
      </c>
      <c r="G23" s="16">
        <f t="shared" si="1"/>
        <v>1553.5</v>
      </c>
      <c r="H23" s="17">
        <f t="shared" si="2"/>
        <v>7.6377348843154724E-2</v>
      </c>
    </row>
    <row r="24" spans="1:8" ht="18.75" x14ac:dyDescent="0.3">
      <c r="A24" s="27" t="s">
        <v>2</v>
      </c>
      <c r="B24" s="26">
        <v>0</v>
      </c>
      <c r="C24" s="26">
        <v>0</v>
      </c>
      <c r="D24" s="49">
        <v>0</v>
      </c>
      <c r="E24" s="46">
        <v>0</v>
      </c>
      <c r="F24" s="16">
        <f t="shared" si="0"/>
        <v>0</v>
      </c>
      <c r="G24" s="16">
        <f t="shared" si="1"/>
        <v>0</v>
      </c>
      <c r="H24" s="17">
        <f t="shared" si="2"/>
        <v>0</v>
      </c>
    </row>
    <row r="25" spans="1:8" ht="18.75" x14ac:dyDescent="0.3">
      <c r="A25" s="27" t="s">
        <v>3</v>
      </c>
      <c r="B25" s="26">
        <v>0</v>
      </c>
      <c r="C25" s="26">
        <v>0</v>
      </c>
      <c r="D25" s="49">
        <v>0</v>
      </c>
      <c r="E25" s="46">
        <v>0</v>
      </c>
      <c r="F25" s="16">
        <f t="shared" si="0"/>
        <v>0</v>
      </c>
      <c r="G25" s="16">
        <f t="shared" si="1"/>
        <v>0</v>
      </c>
      <c r="H25" s="17">
        <f t="shared" si="2"/>
        <v>0</v>
      </c>
    </row>
    <row r="26" spans="1:8" ht="18.75" x14ac:dyDescent="0.3">
      <c r="A26" s="27" t="s">
        <v>4</v>
      </c>
      <c r="B26" s="26">
        <v>101221.6</v>
      </c>
      <c r="C26" s="26">
        <v>20339.8</v>
      </c>
      <c r="D26" s="49">
        <v>111095.2</v>
      </c>
      <c r="E26" s="46">
        <v>21893.3</v>
      </c>
      <c r="F26" s="16">
        <f t="shared" si="0"/>
        <v>9873.5999999999913</v>
      </c>
      <c r="G26" s="16">
        <f t="shared" si="1"/>
        <v>1553.5</v>
      </c>
      <c r="H26" s="17">
        <f t="shared" si="2"/>
        <v>7.6377348843154724E-2</v>
      </c>
    </row>
    <row r="27" spans="1:8" ht="56.25" x14ac:dyDescent="0.25">
      <c r="A27" s="30" t="s">
        <v>9</v>
      </c>
      <c r="B27" s="26">
        <f>B28+B29+B30</f>
        <v>80</v>
      </c>
      <c r="C27" s="26">
        <f>C28+C29+C30</f>
        <v>50</v>
      </c>
      <c r="D27" s="49">
        <v>80</v>
      </c>
      <c r="E27" s="46">
        <v>0</v>
      </c>
      <c r="F27" s="16">
        <f t="shared" si="0"/>
        <v>0</v>
      </c>
      <c r="G27" s="16">
        <f t="shared" si="1"/>
        <v>-50</v>
      </c>
      <c r="H27" s="17">
        <f t="shared" si="2"/>
        <v>1</v>
      </c>
    </row>
    <row r="28" spans="1:8" ht="18.75" x14ac:dyDescent="0.3">
      <c r="A28" s="27" t="s">
        <v>2</v>
      </c>
      <c r="B28" s="26">
        <v>0</v>
      </c>
      <c r="C28" s="26">
        <v>0</v>
      </c>
      <c r="D28" s="49">
        <v>0</v>
      </c>
      <c r="E28" s="46">
        <v>0</v>
      </c>
      <c r="F28" s="16">
        <f t="shared" si="0"/>
        <v>0</v>
      </c>
      <c r="G28" s="16">
        <f t="shared" si="1"/>
        <v>0</v>
      </c>
      <c r="H28" s="17">
        <f t="shared" si="2"/>
        <v>0</v>
      </c>
    </row>
    <row r="29" spans="1:8" ht="18.75" x14ac:dyDescent="0.3">
      <c r="A29" s="27" t="s">
        <v>3</v>
      </c>
      <c r="B29" s="26">
        <v>0</v>
      </c>
      <c r="C29" s="26">
        <v>0</v>
      </c>
      <c r="D29" s="49">
        <v>0</v>
      </c>
      <c r="E29" s="46">
        <v>0</v>
      </c>
      <c r="F29" s="16">
        <f t="shared" si="0"/>
        <v>0</v>
      </c>
      <c r="G29" s="16">
        <f t="shared" si="1"/>
        <v>0</v>
      </c>
      <c r="H29" s="17">
        <f t="shared" si="2"/>
        <v>0</v>
      </c>
    </row>
    <row r="30" spans="1:8" ht="18.75" x14ac:dyDescent="0.3">
      <c r="A30" s="27" t="s">
        <v>4</v>
      </c>
      <c r="B30" s="26">
        <v>80</v>
      </c>
      <c r="C30" s="26">
        <v>50</v>
      </c>
      <c r="D30" s="49">
        <v>80</v>
      </c>
      <c r="E30" s="46">
        <v>0</v>
      </c>
      <c r="F30" s="16">
        <f t="shared" si="0"/>
        <v>0</v>
      </c>
      <c r="G30" s="16">
        <f t="shared" si="1"/>
        <v>-50</v>
      </c>
      <c r="H30" s="17">
        <f t="shared" si="2"/>
        <v>1</v>
      </c>
    </row>
    <row r="31" spans="1:8" ht="59.25" customHeight="1" x14ac:dyDescent="0.25">
      <c r="A31" s="31" t="s">
        <v>10</v>
      </c>
      <c r="B31" s="26">
        <f>B32+B33+B34</f>
        <v>2256</v>
      </c>
      <c r="C31" s="26">
        <f>C32+C33+C34</f>
        <v>535.9</v>
      </c>
      <c r="D31" s="49">
        <v>3600</v>
      </c>
      <c r="E31" s="46">
        <v>0</v>
      </c>
      <c r="F31" s="16">
        <f t="shared" si="0"/>
        <v>1344</v>
      </c>
      <c r="G31" s="16">
        <f t="shared" si="1"/>
        <v>-535.9</v>
      </c>
      <c r="H31" s="17">
        <f t="shared" si="2"/>
        <v>1</v>
      </c>
    </row>
    <row r="32" spans="1:8" ht="18.75" x14ac:dyDescent="0.3">
      <c r="A32" s="27" t="s">
        <v>2</v>
      </c>
      <c r="B32" s="26">
        <v>0</v>
      </c>
      <c r="C32" s="26">
        <v>0</v>
      </c>
      <c r="D32" s="49">
        <v>0</v>
      </c>
      <c r="E32" s="46">
        <v>0</v>
      </c>
      <c r="F32" s="16">
        <f t="shared" si="0"/>
        <v>0</v>
      </c>
      <c r="G32" s="16">
        <f t="shared" si="1"/>
        <v>0</v>
      </c>
      <c r="H32" s="17">
        <f t="shared" si="2"/>
        <v>0</v>
      </c>
    </row>
    <row r="33" spans="1:8" ht="18.75" x14ac:dyDescent="0.3">
      <c r="A33" s="27" t="s">
        <v>3</v>
      </c>
      <c r="B33" s="26">
        <v>0</v>
      </c>
      <c r="C33" s="26">
        <v>0</v>
      </c>
      <c r="D33" s="49">
        <v>0</v>
      </c>
      <c r="E33" s="46">
        <v>0</v>
      </c>
      <c r="F33" s="16">
        <f t="shared" si="0"/>
        <v>0</v>
      </c>
      <c r="G33" s="16">
        <f t="shared" si="1"/>
        <v>0</v>
      </c>
      <c r="H33" s="17">
        <f t="shared" si="2"/>
        <v>0</v>
      </c>
    </row>
    <row r="34" spans="1:8" ht="18.75" x14ac:dyDescent="0.3">
      <c r="A34" s="27" t="s">
        <v>4</v>
      </c>
      <c r="B34" s="26">
        <v>2256</v>
      </c>
      <c r="C34" s="26">
        <v>535.9</v>
      </c>
      <c r="D34" s="49">
        <v>3600</v>
      </c>
      <c r="E34" s="46">
        <v>0</v>
      </c>
      <c r="F34" s="16">
        <f t="shared" si="0"/>
        <v>1344</v>
      </c>
      <c r="G34" s="16">
        <f t="shared" si="1"/>
        <v>-535.9</v>
      </c>
      <c r="H34" s="17">
        <f t="shared" si="2"/>
        <v>1</v>
      </c>
    </row>
    <row r="35" spans="1:8" ht="53.25" customHeight="1" x14ac:dyDescent="0.25">
      <c r="A35" s="30" t="s">
        <v>11</v>
      </c>
      <c r="B35" s="26">
        <f>B36+B37+B38</f>
        <v>10177.6</v>
      </c>
      <c r="C35" s="26">
        <f>C36+C37+C38</f>
        <v>2089.8000000000002</v>
      </c>
      <c r="D35" s="49">
        <v>10753.9</v>
      </c>
      <c r="E35" s="46">
        <v>2433.5</v>
      </c>
      <c r="F35" s="16">
        <f t="shared" si="0"/>
        <v>576.29999999999927</v>
      </c>
      <c r="G35" s="16">
        <f t="shared" si="1"/>
        <v>343.69999999999982</v>
      </c>
      <c r="H35" s="17">
        <f t="shared" si="2"/>
        <v>0.16446549909082209</v>
      </c>
    </row>
    <row r="36" spans="1:8" ht="18.75" x14ac:dyDescent="0.3">
      <c r="A36" s="27" t="s">
        <v>2</v>
      </c>
      <c r="B36" s="26">
        <v>0</v>
      </c>
      <c r="C36" s="26">
        <v>0</v>
      </c>
      <c r="D36" s="49">
        <v>0</v>
      </c>
      <c r="E36" s="46">
        <v>0</v>
      </c>
      <c r="F36" s="16">
        <f t="shared" si="0"/>
        <v>0</v>
      </c>
      <c r="G36" s="16">
        <f t="shared" si="1"/>
        <v>0</v>
      </c>
      <c r="H36" s="17">
        <f t="shared" si="2"/>
        <v>0</v>
      </c>
    </row>
    <row r="37" spans="1:8" ht="18.75" x14ac:dyDescent="0.3">
      <c r="A37" s="27" t="s">
        <v>3</v>
      </c>
      <c r="B37" s="26">
        <v>0</v>
      </c>
      <c r="C37" s="26">
        <v>0</v>
      </c>
      <c r="D37" s="49">
        <v>0</v>
      </c>
      <c r="E37" s="46">
        <v>0</v>
      </c>
      <c r="F37" s="16">
        <f t="shared" si="0"/>
        <v>0</v>
      </c>
      <c r="G37" s="16">
        <f t="shared" si="1"/>
        <v>0</v>
      </c>
      <c r="H37" s="17">
        <f t="shared" si="2"/>
        <v>0</v>
      </c>
    </row>
    <row r="38" spans="1:8" ht="18.75" x14ac:dyDescent="0.3">
      <c r="A38" s="27" t="s">
        <v>4</v>
      </c>
      <c r="B38" s="26">
        <v>10177.6</v>
      </c>
      <c r="C38" s="26">
        <v>2089.8000000000002</v>
      </c>
      <c r="D38" s="49">
        <v>10753.9</v>
      </c>
      <c r="E38" s="46">
        <v>2433.5</v>
      </c>
      <c r="F38" s="16">
        <f t="shared" si="0"/>
        <v>576.29999999999927</v>
      </c>
      <c r="G38" s="16">
        <f t="shared" si="1"/>
        <v>343.69999999999982</v>
      </c>
      <c r="H38" s="17">
        <f t="shared" si="2"/>
        <v>0.16446549909082209</v>
      </c>
    </row>
    <row r="39" spans="1:8" ht="77.25" customHeight="1" x14ac:dyDescent="0.25">
      <c r="A39" s="28" t="s">
        <v>49</v>
      </c>
      <c r="B39" s="25">
        <f>B40+B41+B42</f>
        <v>27516.3</v>
      </c>
      <c r="C39" s="25">
        <f>C40+C41+C42</f>
        <v>9318.2999999999993</v>
      </c>
      <c r="D39" s="50">
        <v>29979.1</v>
      </c>
      <c r="E39" s="48">
        <v>5644.3</v>
      </c>
      <c r="F39" s="16">
        <f t="shared" si="0"/>
        <v>2462.7999999999993</v>
      </c>
      <c r="G39" s="16">
        <f t="shared" si="1"/>
        <v>-3673.9999999999991</v>
      </c>
      <c r="H39" s="17">
        <f t="shared" si="2"/>
        <v>0.39427792623117941</v>
      </c>
    </row>
    <row r="40" spans="1:8" ht="18.75" x14ac:dyDescent="0.3">
      <c r="A40" s="27" t="s">
        <v>2</v>
      </c>
      <c r="B40" s="26">
        <v>0</v>
      </c>
      <c r="C40" s="26">
        <v>0</v>
      </c>
      <c r="D40" s="49">
        <v>0</v>
      </c>
      <c r="E40" s="46">
        <v>0</v>
      </c>
      <c r="F40" s="16">
        <f t="shared" si="0"/>
        <v>0</v>
      </c>
      <c r="G40" s="16">
        <f t="shared" si="1"/>
        <v>0</v>
      </c>
      <c r="H40" s="17">
        <f t="shared" si="2"/>
        <v>0</v>
      </c>
    </row>
    <row r="41" spans="1:8" ht="18.75" x14ac:dyDescent="0.3">
      <c r="A41" s="27" t="s">
        <v>3</v>
      </c>
      <c r="B41" s="26">
        <v>0</v>
      </c>
      <c r="C41" s="26">
        <v>0</v>
      </c>
      <c r="D41" s="49">
        <v>0</v>
      </c>
      <c r="E41" s="46">
        <v>0</v>
      </c>
      <c r="F41" s="16">
        <f t="shared" si="0"/>
        <v>0</v>
      </c>
      <c r="G41" s="16">
        <f t="shared" si="1"/>
        <v>0</v>
      </c>
      <c r="H41" s="17">
        <f t="shared" si="2"/>
        <v>0</v>
      </c>
    </row>
    <row r="42" spans="1:8" ht="18.75" x14ac:dyDescent="0.3">
      <c r="A42" s="27" t="s">
        <v>4</v>
      </c>
      <c r="B42" s="26">
        <v>27516.3</v>
      </c>
      <c r="C42" s="26">
        <v>9318.2999999999993</v>
      </c>
      <c r="D42" s="49">
        <v>29979.1</v>
      </c>
      <c r="E42" s="46">
        <v>5644.3</v>
      </c>
      <c r="F42" s="16">
        <f t="shared" si="0"/>
        <v>2462.7999999999993</v>
      </c>
      <c r="G42" s="16">
        <f t="shared" si="1"/>
        <v>-3673.9999999999991</v>
      </c>
      <c r="H42" s="17">
        <f t="shared" si="2"/>
        <v>0.39427792623117941</v>
      </c>
    </row>
    <row r="43" spans="1:8" ht="76.5" customHeight="1" x14ac:dyDescent="0.25">
      <c r="A43" s="28" t="s">
        <v>29</v>
      </c>
      <c r="B43" s="25">
        <f>B44+B45+B46</f>
        <v>16567.599999999999</v>
      </c>
      <c r="C43" s="25">
        <f>C44+C45+C46</f>
        <v>1468.2</v>
      </c>
      <c r="D43" s="50">
        <v>10400.4</v>
      </c>
      <c r="E43" s="48">
        <v>272</v>
      </c>
      <c r="F43" s="16">
        <f t="shared" si="0"/>
        <v>-6167.1999999999989</v>
      </c>
      <c r="G43" s="16">
        <f t="shared" si="1"/>
        <v>-1196.2</v>
      </c>
      <c r="H43" s="17">
        <f t="shared" si="2"/>
        <v>0.81473913635744455</v>
      </c>
    </row>
    <row r="44" spans="1:8" ht="18.75" x14ac:dyDescent="0.3">
      <c r="A44" s="27" t="s">
        <v>2</v>
      </c>
      <c r="B44" s="26">
        <v>0</v>
      </c>
      <c r="C44" s="26">
        <v>0</v>
      </c>
      <c r="D44" s="49">
        <v>0</v>
      </c>
      <c r="E44" s="46">
        <v>0</v>
      </c>
      <c r="F44" s="16">
        <f t="shared" si="0"/>
        <v>0</v>
      </c>
      <c r="G44" s="16">
        <f t="shared" si="1"/>
        <v>0</v>
      </c>
      <c r="H44" s="17">
        <f t="shared" si="2"/>
        <v>0</v>
      </c>
    </row>
    <row r="45" spans="1:8" ht="18.75" x14ac:dyDescent="0.3">
      <c r="A45" s="27" t="s">
        <v>3</v>
      </c>
      <c r="B45" s="26">
        <v>0</v>
      </c>
      <c r="C45" s="26">
        <v>0</v>
      </c>
      <c r="D45" s="49">
        <v>0</v>
      </c>
      <c r="E45" s="46">
        <v>0</v>
      </c>
      <c r="F45" s="16">
        <f t="shared" si="0"/>
        <v>0</v>
      </c>
      <c r="G45" s="16">
        <f t="shared" si="1"/>
        <v>0</v>
      </c>
      <c r="H45" s="17">
        <f t="shared" si="2"/>
        <v>0</v>
      </c>
    </row>
    <row r="46" spans="1:8" ht="18.75" x14ac:dyDescent="0.3">
      <c r="A46" s="27" t="s">
        <v>4</v>
      </c>
      <c r="B46" s="26">
        <v>16567.599999999999</v>
      </c>
      <c r="C46" s="26">
        <v>1468.2</v>
      </c>
      <c r="D46" s="49">
        <v>10400.4</v>
      </c>
      <c r="E46" s="46">
        <v>272</v>
      </c>
      <c r="F46" s="16">
        <f t="shared" si="0"/>
        <v>-6167.1999999999989</v>
      </c>
      <c r="G46" s="16">
        <f t="shared" si="1"/>
        <v>-1196.2</v>
      </c>
      <c r="H46" s="17">
        <f t="shared" si="2"/>
        <v>0.81473913635744455</v>
      </c>
    </row>
    <row r="47" spans="1:8" ht="96" customHeight="1" x14ac:dyDescent="0.25">
      <c r="A47" s="28" t="s">
        <v>51</v>
      </c>
      <c r="B47" s="25">
        <f>B48+B49+B50</f>
        <v>141.1</v>
      </c>
      <c r="C47" s="25">
        <f>C48+C49+C50</f>
        <v>15</v>
      </c>
      <c r="D47" s="50">
        <v>143.1</v>
      </c>
      <c r="E47" s="48">
        <v>6</v>
      </c>
      <c r="F47" s="16">
        <f t="shared" si="0"/>
        <v>2</v>
      </c>
      <c r="G47" s="16">
        <f t="shared" si="1"/>
        <v>-9</v>
      </c>
      <c r="H47" s="17">
        <f t="shared" si="2"/>
        <v>0.6</v>
      </c>
    </row>
    <row r="48" spans="1:8" ht="18.75" x14ac:dyDescent="0.3">
      <c r="A48" s="27" t="s">
        <v>2</v>
      </c>
      <c r="B48" s="26">
        <v>0</v>
      </c>
      <c r="C48" s="26">
        <v>0</v>
      </c>
      <c r="D48" s="49">
        <v>0</v>
      </c>
      <c r="E48" s="46">
        <v>0</v>
      </c>
      <c r="F48" s="16">
        <f t="shared" si="0"/>
        <v>0</v>
      </c>
      <c r="G48" s="16">
        <f t="shared" si="1"/>
        <v>0</v>
      </c>
      <c r="H48" s="17">
        <f t="shared" si="2"/>
        <v>0</v>
      </c>
    </row>
    <row r="49" spans="1:8" ht="18.75" x14ac:dyDescent="0.3">
      <c r="A49" s="27" t="s">
        <v>3</v>
      </c>
      <c r="B49" s="26">
        <v>0</v>
      </c>
      <c r="C49" s="26">
        <v>0</v>
      </c>
      <c r="D49" s="49">
        <v>0</v>
      </c>
      <c r="E49" s="46">
        <v>0</v>
      </c>
      <c r="F49" s="16">
        <f t="shared" si="0"/>
        <v>0</v>
      </c>
      <c r="G49" s="16">
        <f t="shared" si="1"/>
        <v>0</v>
      </c>
      <c r="H49" s="17">
        <f t="shared" si="2"/>
        <v>0</v>
      </c>
    </row>
    <row r="50" spans="1:8" ht="18.75" x14ac:dyDescent="0.3">
      <c r="A50" s="27" t="s">
        <v>4</v>
      </c>
      <c r="B50" s="26">
        <v>141.1</v>
      </c>
      <c r="C50" s="26">
        <v>15</v>
      </c>
      <c r="D50" s="49">
        <v>143.1</v>
      </c>
      <c r="E50" s="46">
        <v>6</v>
      </c>
      <c r="F50" s="16">
        <f t="shared" si="0"/>
        <v>2</v>
      </c>
      <c r="G50" s="16">
        <f t="shared" si="1"/>
        <v>-9</v>
      </c>
      <c r="H50" s="17">
        <f t="shared" si="2"/>
        <v>0.6</v>
      </c>
    </row>
    <row r="51" spans="1:8" ht="93.75" x14ac:dyDescent="0.25">
      <c r="A51" s="42" t="s">
        <v>71</v>
      </c>
      <c r="B51" s="25">
        <f>B52+B53+B54</f>
        <v>219368.10000000003</v>
      </c>
      <c r="C51" s="25">
        <f>C52+C53+C54</f>
        <v>56191.1</v>
      </c>
      <c r="D51" s="50">
        <v>273112.59999999998</v>
      </c>
      <c r="E51" s="48">
        <v>51010.5</v>
      </c>
      <c r="F51" s="16">
        <f t="shared" si="0"/>
        <v>53744.499999999942</v>
      </c>
      <c r="G51" s="16">
        <f t="shared" si="1"/>
        <v>-5180.5999999999985</v>
      </c>
      <c r="H51" s="17">
        <f t="shared" si="2"/>
        <v>9.2196095111147458E-2</v>
      </c>
    </row>
    <row r="52" spans="1:8" ht="18.75" x14ac:dyDescent="0.3">
      <c r="A52" s="27" t="s">
        <v>2</v>
      </c>
      <c r="B52" s="26">
        <f>B56+B60+B64+B68</f>
        <v>3753.8</v>
      </c>
      <c r="C52" s="26">
        <f>C56+C60+C64+C68</f>
        <v>0</v>
      </c>
      <c r="D52" s="49">
        <v>33285.1</v>
      </c>
      <c r="E52" s="46">
        <v>0</v>
      </c>
      <c r="F52" s="16">
        <f t="shared" si="0"/>
        <v>29531.3</v>
      </c>
      <c r="G52" s="16">
        <f t="shared" si="1"/>
        <v>0</v>
      </c>
      <c r="H52" s="17">
        <f t="shared" si="2"/>
        <v>0</v>
      </c>
    </row>
    <row r="53" spans="1:8" ht="18.75" x14ac:dyDescent="0.3">
      <c r="A53" s="27" t="s">
        <v>3</v>
      </c>
      <c r="B53" s="26">
        <f>B57+B61+B65+B69</f>
        <v>156.4</v>
      </c>
      <c r="C53" s="26">
        <f t="shared" ref="C53" si="4">C57+C61+C65+C69</f>
        <v>0</v>
      </c>
      <c r="D53" s="49">
        <v>5488.8</v>
      </c>
      <c r="E53" s="46">
        <v>0</v>
      </c>
      <c r="F53" s="16">
        <f t="shared" si="0"/>
        <v>5332.4000000000005</v>
      </c>
      <c r="G53" s="16">
        <f t="shared" si="1"/>
        <v>0</v>
      </c>
      <c r="H53" s="17">
        <f t="shared" si="2"/>
        <v>0</v>
      </c>
    </row>
    <row r="54" spans="1:8" ht="18.75" x14ac:dyDescent="0.3">
      <c r="A54" s="27" t="s">
        <v>4</v>
      </c>
      <c r="B54" s="26">
        <f>B58+B62+B66+B70</f>
        <v>215457.90000000002</v>
      </c>
      <c r="C54" s="26">
        <f>C58+C62+C66+C70</f>
        <v>56191.1</v>
      </c>
      <c r="D54" s="49">
        <v>234338.7</v>
      </c>
      <c r="E54" s="46">
        <v>51010.5</v>
      </c>
      <c r="F54" s="16">
        <f t="shared" si="0"/>
        <v>18880.799999999988</v>
      </c>
      <c r="G54" s="16">
        <f t="shared" si="1"/>
        <v>-5180.5999999999985</v>
      </c>
      <c r="H54" s="17">
        <f t="shared" si="2"/>
        <v>9.2196095111147458E-2</v>
      </c>
    </row>
    <row r="55" spans="1:8" ht="37.5" x14ac:dyDescent="0.25">
      <c r="A55" s="30" t="s">
        <v>30</v>
      </c>
      <c r="B55" s="26">
        <f>B56+B57+B58</f>
        <v>95410.1</v>
      </c>
      <c r="C55" s="26">
        <f>C56+C57+C58</f>
        <v>23224</v>
      </c>
      <c r="D55" s="49">
        <v>156348.70000000001</v>
      </c>
      <c r="E55" s="46">
        <v>24427.9</v>
      </c>
      <c r="F55" s="16">
        <f t="shared" si="0"/>
        <v>60938.600000000006</v>
      </c>
      <c r="G55" s="16">
        <f t="shared" si="1"/>
        <v>1203.9000000000015</v>
      </c>
      <c r="H55" s="17">
        <f t="shared" si="2"/>
        <v>5.1838615225628715E-2</v>
      </c>
    </row>
    <row r="56" spans="1:8" ht="18.75" x14ac:dyDescent="0.3">
      <c r="A56" s="27" t="s">
        <v>2</v>
      </c>
      <c r="B56" s="26">
        <v>0</v>
      </c>
      <c r="C56" s="26">
        <v>0</v>
      </c>
      <c r="D56" s="49">
        <v>30099.7</v>
      </c>
      <c r="E56" s="46">
        <v>0</v>
      </c>
      <c r="F56" s="16">
        <f t="shared" si="0"/>
        <v>30099.7</v>
      </c>
      <c r="G56" s="16">
        <f t="shared" si="1"/>
        <v>0</v>
      </c>
      <c r="H56" s="17">
        <f t="shared" si="2"/>
        <v>0</v>
      </c>
    </row>
    <row r="57" spans="1:8" ht="18.75" x14ac:dyDescent="0.3">
      <c r="A57" s="27" t="s">
        <v>3</v>
      </c>
      <c r="B57" s="26">
        <v>0</v>
      </c>
      <c r="C57" s="26">
        <v>0</v>
      </c>
      <c r="D57" s="49">
        <v>5356.1</v>
      </c>
      <c r="E57" s="46">
        <v>0</v>
      </c>
      <c r="F57" s="16">
        <f t="shared" si="0"/>
        <v>5356.1</v>
      </c>
      <c r="G57" s="16">
        <f t="shared" si="1"/>
        <v>0</v>
      </c>
      <c r="H57" s="17">
        <f t="shared" si="2"/>
        <v>0</v>
      </c>
    </row>
    <row r="58" spans="1:8" ht="18.75" x14ac:dyDescent="0.3">
      <c r="A58" s="27" t="s">
        <v>4</v>
      </c>
      <c r="B58" s="26">
        <v>95410.1</v>
      </c>
      <c r="C58" s="26">
        <v>23224</v>
      </c>
      <c r="D58" s="49">
        <v>120892.9</v>
      </c>
      <c r="E58" s="46">
        <v>24427.9</v>
      </c>
      <c r="F58" s="16">
        <f t="shared" si="0"/>
        <v>25482.799999999988</v>
      </c>
      <c r="G58" s="16">
        <f t="shared" si="1"/>
        <v>1203.9000000000015</v>
      </c>
      <c r="H58" s="17">
        <f t="shared" si="2"/>
        <v>5.1838615225628715E-2</v>
      </c>
    </row>
    <row r="59" spans="1:8" ht="46.5" customHeight="1" x14ac:dyDescent="0.25">
      <c r="A59" s="30" t="s">
        <v>64</v>
      </c>
      <c r="B59" s="26">
        <f>B60+B61+B62</f>
        <v>96277</v>
      </c>
      <c r="C59" s="26">
        <f>C60+C61+C62</f>
        <v>27061.200000000001</v>
      </c>
      <c r="D59" s="49">
        <v>91951.8</v>
      </c>
      <c r="E59" s="46">
        <v>21115.9</v>
      </c>
      <c r="F59" s="16">
        <f t="shared" si="0"/>
        <v>-4325.1999999999971</v>
      </c>
      <c r="G59" s="16">
        <f t="shared" si="1"/>
        <v>-5945.2999999999993</v>
      </c>
      <c r="H59" s="17">
        <f t="shared" si="2"/>
        <v>0.21969831345247071</v>
      </c>
    </row>
    <row r="60" spans="1:8" ht="18.75" x14ac:dyDescent="0.3">
      <c r="A60" s="27" t="s">
        <v>2</v>
      </c>
      <c r="B60" s="26">
        <v>3753.8</v>
      </c>
      <c r="C60" s="26">
        <v>0</v>
      </c>
      <c r="D60" s="49">
        <v>3185.4</v>
      </c>
      <c r="E60" s="46">
        <v>0</v>
      </c>
      <c r="F60" s="16">
        <f t="shared" si="0"/>
        <v>-568.40000000000009</v>
      </c>
      <c r="G60" s="16">
        <f t="shared" si="1"/>
        <v>0</v>
      </c>
      <c r="H60" s="17">
        <f t="shared" si="2"/>
        <v>0</v>
      </c>
    </row>
    <row r="61" spans="1:8" ht="18.75" x14ac:dyDescent="0.3">
      <c r="A61" s="27" t="s">
        <v>3</v>
      </c>
      <c r="B61" s="26">
        <v>156.4</v>
      </c>
      <c r="C61" s="26">
        <v>0</v>
      </c>
      <c r="D61" s="49">
        <v>132.69999999999999</v>
      </c>
      <c r="E61" s="46">
        <v>0</v>
      </c>
      <c r="F61" s="16">
        <f t="shared" si="0"/>
        <v>-23.700000000000017</v>
      </c>
      <c r="G61" s="16">
        <f t="shared" si="1"/>
        <v>0</v>
      </c>
      <c r="H61" s="17">
        <f t="shared" si="2"/>
        <v>0</v>
      </c>
    </row>
    <row r="62" spans="1:8" ht="18.75" x14ac:dyDescent="0.3">
      <c r="A62" s="27" t="s">
        <v>4</v>
      </c>
      <c r="B62" s="26">
        <v>92366.8</v>
      </c>
      <c r="C62" s="26">
        <v>27061.200000000001</v>
      </c>
      <c r="D62" s="49">
        <v>88633.7</v>
      </c>
      <c r="E62" s="46">
        <v>21115.9</v>
      </c>
      <c r="F62" s="16">
        <f t="shared" si="0"/>
        <v>-3733.1000000000058</v>
      </c>
      <c r="G62" s="16">
        <f t="shared" si="1"/>
        <v>-5945.2999999999993</v>
      </c>
      <c r="H62" s="17">
        <f t="shared" si="2"/>
        <v>0.21969831345247071</v>
      </c>
    </row>
    <row r="63" spans="1:8" ht="37.5" x14ac:dyDescent="0.25">
      <c r="A63" s="30" t="s">
        <v>31</v>
      </c>
      <c r="B63" s="26">
        <f>B64+B65+B66</f>
        <v>3125.4</v>
      </c>
      <c r="C63" s="26">
        <f>C64+C65+C66</f>
        <v>219.1</v>
      </c>
      <c r="D63" s="49">
        <v>3276.3</v>
      </c>
      <c r="E63" s="46">
        <v>267.7</v>
      </c>
      <c r="F63" s="16">
        <f t="shared" si="0"/>
        <v>150.90000000000009</v>
      </c>
      <c r="G63" s="16">
        <f t="shared" si="1"/>
        <v>48.599999999999994</v>
      </c>
      <c r="H63" s="17">
        <f t="shared" si="2"/>
        <v>0.22181652213601089</v>
      </c>
    </row>
    <row r="64" spans="1:8" ht="18.75" x14ac:dyDescent="0.3">
      <c r="A64" s="27" t="s">
        <v>2</v>
      </c>
      <c r="B64" s="26">
        <v>0</v>
      </c>
      <c r="C64" s="26">
        <v>0</v>
      </c>
      <c r="D64" s="49">
        <v>0</v>
      </c>
      <c r="E64" s="46">
        <v>0</v>
      </c>
      <c r="F64" s="16">
        <f t="shared" si="0"/>
        <v>0</v>
      </c>
      <c r="G64" s="16">
        <f t="shared" si="1"/>
        <v>0</v>
      </c>
      <c r="H64" s="17">
        <f t="shared" si="2"/>
        <v>0</v>
      </c>
    </row>
    <row r="65" spans="1:8" ht="18.75" x14ac:dyDescent="0.3">
      <c r="A65" s="27" t="s">
        <v>3</v>
      </c>
      <c r="B65" s="26">
        <v>0</v>
      </c>
      <c r="C65" s="26">
        <v>0</v>
      </c>
      <c r="D65" s="49">
        <v>0</v>
      </c>
      <c r="E65" s="46">
        <v>0</v>
      </c>
      <c r="F65" s="16">
        <f t="shared" si="0"/>
        <v>0</v>
      </c>
      <c r="G65" s="16">
        <f t="shared" si="1"/>
        <v>0</v>
      </c>
      <c r="H65" s="17">
        <f t="shared" si="2"/>
        <v>0</v>
      </c>
    </row>
    <row r="66" spans="1:8" ht="18.75" x14ac:dyDescent="0.3">
      <c r="A66" s="27" t="s">
        <v>4</v>
      </c>
      <c r="B66" s="26">
        <v>3125.4</v>
      </c>
      <c r="C66" s="26">
        <v>219.1</v>
      </c>
      <c r="D66" s="49">
        <v>3276.3</v>
      </c>
      <c r="E66" s="46">
        <v>267.7</v>
      </c>
      <c r="F66" s="16">
        <f t="shared" si="0"/>
        <v>150.90000000000009</v>
      </c>
      <c r="G66" s="16">
        <f t="shared" si="1"/>
        <v>48.599999999999994</v>
      </c>
      <c r="H66" s="17">
        <f t="shared" si="2"/>
        <v>0.22181652213601089</v>
      </c>
    </row>
    <row r="67" spans="1:8" ht="99.75" customHeight="1" x14ac:dyDescent="0.25">
      <c r="A67" s="29" t="s">
        <v>32</v>
      </c>
      <c r="B67" s="26">
        <f>B68+B69+B70</f>
        <v>24555.599999999999</v>
      </c>
      <c r="C67" s="26">
        <f>C68+C69+C70</f>
        <v>5686.8</v>
      </c>
      <c r="D67" s="49">
        <v>21535.8</v>
      </c>
      <c r="E67" s="46">
        <v>5199.1000000000004</v>
      </c>
      <c r="F67" s="16">
        <f t="shared" si="0"/>
        <v>-3019.7999999999993</v>
      </c>
      <c r="G67" s="16">
        <f t="shared" si="1"/>
        <v>-487.69999999999982</v>
      </c>
      <c r="H67" s="17">
        <f t="shared" si="2"/>
        <v>8.5760005627066205E-2</v>
      </c>
    </row>
    <row r="68" spans="1:8" ht="18.75" x14ac:dyDescent="0.3">
      <c r="A68" s="27" t="s">
        <v>2</v>
      </c>
      <c r="B68" s="26">
        <v>0</v>
      </c>
      <c r="C68" s="26">
        <v>0</v>
      </c>
      <c r="D68" s="49">
        <v>0</v>
      </c>
      <c r="E68" s="46">
        <v>0</v>
      </c>
      <c r="F68" s="16">
        <f t="shared" si="0"/>
        <v>0</v>
      </c>
      <c r="G68" s="16">
        <f t="shared" si="1"/>
        <v>0</v>
      </c>
      <c r="H68" s="17">
        <f t="shared" si="2"/>
        <v>0</v>
      </c>
    </row>
    <row r="69" spans="1:8" ht="18.75" x14ac:dyDescent="0.3">
      <c r="A69" s="27" t="s">
        <v>3</v>
      </c>
      <c r="B69" s="26">
        <v>0</v>
      </c>
      <c r="C69" s="26">
        <v>0</v>
      </c>
      <c r="D69" s="49">
        <v>0</v>
      </c>
      <c r="E69" s="46">
        <v>0</v>
      </c>
      <c r="F69" s="16">
        <f t="shared" si="0"/>
        <v>0</v>
      </c>
      <c r="G69" s="16">
        <f t="shared" si="1"/>
        <v>0</v>
      </c>
      <c r="H69" s="17">
        <f t="shared" si="2"/>
        <v>0</v>
      </c>
    </row>
    <row r="70" spans="1:8" ht="18.75" x14ac:dyDescent="0.3">
      <c r="A70" s="27" t="s">
        <v>4</v>
      </c>
      <c r="B70" s="26">
        <v>24555.599999999999</v>
      </c>
      <c r="C70" s="26">
        <v>5686.8</v>
      </c>
      <c r="D70" s="49">
        <v>21535.8</v>
      </c>
      <c r="E70" s="46">
        <v>5199.1000000000004</v>
      </c>
      <c r="F70" s="16">
        <f t="shared" si="0"/>
        <v>-3019.7999999999993</v>
      </c>
      <c r="G70" s="16">
        <f t="shared" si="1"/>
        <v>-487.69999999999982</v>
      </c>
      <c r="H70" s="17">
        <f t="shared" si="2"/>
        <v>8.5760005627066205E-2</v>
      </c>
    </row>
    <row r="71" spans="1:8" ht="75.75" customHeight="1" x14ac:dyDescent="0.3">
      <c r="A71" s="43" t="s">
        <v>70</v>
      </c>
      <c r="B71" s="25">
        <v>0</v>
      </c>
      <c r="C71" s="25">
        <v>0</v>
      </c>
      <c r="D71" s="50">
        <v>200</v>
      </c>
      <c r="E71" s="48">
        <v>16.3</v>
      </c>
      <c r="F71" s="16">
        <f t="shared" si="0"/>
        <v>200</v>
      </c>
      <c r="G71" s="16">
        <f t="shared" si="1"/>
        <v>16.3</v>
      </c>
      <c r="H71" s="17">
        <f t="shared" si="2"/>
        <v>0</v>
      </c>
    </row>
    <row r="72" spans="1:8" ht="18.75" x14ac:dyDescent="0.3">
      <c r="A72" s="27" t="s">
        <v>2</v>
      </c>
      <c r="B72" s="26">
        <v>0</v>
      </c>
      <c r="C72" s="26">
        <v>0</v>
      </c>
      <c r="D72" s="49">
        <v>0</v>
      </c>
      <c r="E72" s="46">
        <v>0</v>
      </c>
      <c r="F72" s="16">
        <f t="shared" si="0"/>
        <v>0</v>
      </c>
      <c r="G72" s="16">
        <f t="shared" si="1"/>
        <v>0</v>
      </c>
      <c r="H72" s="17">
        <f t="shared" si="2"/>
        <v>0</v>
      </c>
    </row>
    <row r="73" spans="1:8" ht="18.75" x14ac:dyDescent="0.3">
      <c r="A73" s="27" t="s">
        <v>3</v>
      </c>
      <c r="B73" s="26">
        <v>0</v>
      </c>
      <c r="C73" s="26">
        <v>0</v>
      </c>
      <c r="D73" s="49">
        <v>0</v>
      </c>
      <c r="E73" s="46">
        <v>0</v>
      </c>
      <c r="F73" s="16">
        <f t="shared" si="0"/>
        <v>0</v>
      </c>
      <c r="G73" s="16">
        <f t="shared" si="1"/>
        <v>0</v>
      </c>
      <c r="H73" s="17">
        <f t="shared" si="2"/>
        <v>0</v>
      </c>
    </row>
    <row r="74" spans="1:8" ht="18.75" x14ac:dyDescent="0.3">
      <c r="A74" s="27" t="s">
        <v>4</v>
      </c>
      <c r="B74" s="26">
        <v>0</v>
      </c>
      <c r="C74" s="26">
        <v>0</v>
      </c>
      <c r="D74" s="49">
        <v>200</v>
      </c>
      <c r="E74" s="46">
        <v>16.3</v>
      </c>
      <c r="F74" s="16">
        <f t="shared" si="0"/>
        <v>200</v>
      </c>
      <c r="G74" s="16">
        <f t="shared" si="1"/>
        <v>16.3</v>
      </c>
      <c r="H74" s="17">
        <f t="shared" si="2"/>
        <v>0</v>
      </c>
    </row>
    <row r="75" spans="1:8" ht="171" customHeight="1" x14ac:dyDescent="0.25">
      <c r="A75" s="28" t="s">
        <v>58</v>
      </c>
      <c r="B75" s="25">
        <f>B76+B77+B78</f>
        <v>9628.7999999999993</v>
      </c>
      <c r="C75" s="25">
        <f>C76+C77+C78</f>
        <v>2225.1999999999998</v>
      </c>
      <c r="D75" s="50">
        <v>11007.2</v>
      </c>
      <c r="E75" s="48">
        <v>2567.6</v>
      </c>
      <c r="F75" s="16">
        <f t="shared" si="0"/>
        <v>1378.4000000000015</v>
      </c>
      <c r="G75" s="16">
        <f t="shared" si="1"/>
        <v>342.40000000000009</v>
      </c>
      <c r="H75" s="17">
        <f t="shared" si="2"/>
        <v>0.15387380909581161</v>
      </c>
    </row>
    <row r="76" spans="1:8" ht="18.75" x14ac:dyDescent="0.3">
      <c r="A76" s="27" t="s">
        <v>2</v>
      </c>
      <c r="B76" s="26">
        <v>0</v>
      </c>
      <c r="C76" s="26">
        <v>0</v>
      </c>
      <c r="D76" s="49">
        <v>0</v>
      </c>
      <c r="E76" s="46">
        <v>0</v>
      </c>
      <c r="F76" s="16">
        <f t="shared" ref="F76:F139" si="5">D76-B76</f>
        <v>0</v>
      </c>
      <c r="G76" s="16">
        <f t="shared" ref="G76:G139" si="6">E76-C76</f>
        <v>0</v>
      </c>
      <c r="H76" s="17">
        <f t="shared" ref="H76:H139" si="7">IFERROR(IF((1-E76/C76)&lt;=0,(1-E76/C76)*-1,(1-E76/C76)),0)</f>
        <v>0</v>
      </c>
    </row>
    <row r="77" spans="1:8" ht="18.75" x14ac:dyDescent="0.3">
      <c r="A77" s="27" t="s">
        <v>3</v>
      </c>
      <c r="B77" s="26">
        <v>0</v>
      </c>
      <c r="C77" s="26">
        <v>0</v>
      </c>
      <c r="D77" s="49">
        <v>0</v>
      </c>
      <c r="E77" s="46">
        <v>0</v>
      </c>
      <c r="F77" s="16">
        <f t="shared" si="5"/>
        <v>0</v>
      </c>
      <c r="G77" s="16">
        <f t="shared" si="6"/>
        <v>0</v>
      </c>
      <c r="H77" s="17">
        <f t="shared" si="7"/>
        <v>0</v>
      </c>
    </row>
    <row r="78" spans="1:8" ht="18.75" x14ac:dyDescent="0.3">
      <c r="A78" s="27" t="s">
        <v>4</v>
      </c>
      <c r="B78" s="26">
        <v>9628.7999999999993</v>
      </c>
      <c r="C78" s="26">
        <v>2225.1999999999998</v>
      </c>
      <c r="D78" s="49">
        <v>11007.2</v>
      </c>
      <c r="E78" s="46">
        <v>2567.6</v>
      </c>
      <c r="F78" s="16">
        <f t="shared" si="5"/>
        <v>1378.4000000000015</v>
      </c>
      <c r="G78" s="16">
        <f t="shared" si="6"/>
        <v>342.40000000000009</v>
      </c>
      <c r="H78" s="17">
        <f t="shared" si="7"/>
        <v>0.15387380909581161</v>
      </c>
    </row>
    <row r="79" spans="1:8" ht="56.25" customHeight="1" x14ac:dyDescent="0.25">
      <c r="A79" s="28" t="s">
        <v>55</v>
      </c>
      <c r="B79" s="25">
        <f>B80+B81+B82</f>
        <v>24527.1</v>
      </c>
      <c r="C79" s="25">
        <f>C80+C81+C82</f>
        <v>24527.1</v>
      </c>
      <c r="D79" s="50">
        <v>25178.9</v>
      </c>
      <c r="E79" s="48">
        <v>24575.8</v>
      </c>
      <c r="F79" s="16">
        <f t="shared" si="5"/>
        <v>651.80000000000291</v>
      </c>
      <c r="G79" s="16">
        <f t="shared" si="6"/>
        <v>48.700000000000728</v>
      </c>
      <c r="H79" s="17">
        <f t="shared" si="7"/>
        <v>1.9855588308441696E-3</v>
      </c>
    </row>
    <row r="80" spans="1:8" ht="18.75" x14ac:dyDescent="0.3">
      <c r="A80" s="27" t="s">
        <v>2</v>
      </c>
      <c r="B80" s="26">
        <v>4329</v>
      </c>
      <c r="C80" s="26">
        <v>4329</v>
      </c>
      <c r="D80" s="49">
        <v>3962.9</v>
      </c>
      <c r="E80" s="46">
        <v>3919.2</v>
      </c>
      <c r="F80" s="16">
        <f t="shared" si="5"/>
        <v>-366.09999999999991</v>
      </c>
      <c r="G80" s="16">
        <f t="shared" si="6"/>
        <v>-409.80000000000018</v>
      </c>
      <c r="H80" s="17">
        <f t="shared" si="7"/>
        <v>9.4663894663894688E-2</v>
      </c>
    </row>
    <row r="81" spans="1:8" ht="18.75" x14ac:dyDescent="0.3">
      <c r="A81" s="27" t="s">
        <v>3</v>
      </c>
      <c r="B81" s="26">
        <v>10451.799999999999</v>
      </c>
      <c r="C81" s="26">
        <v>10451.799999999999</v>
      </c>
      <c r="D81" s="49">
        <v>11294.1</v>
      </c>
      <c r="E81" s="46">
        <v>11169.7</v>
      </c>
      <c r="F81" s="16">
        <f t="shared" si="5"/>
        <v>842.30000000000109</v>
      </c>
      <c r="G81" s="16">
        <f t="shared" si="6"/>
        <v>717.90000000000146</v>
      </c>
      <c r="H81" s="17">
        <f t="shared" si="7"/>
        <v>6.8686733385637133E-2</v>
      </c>
    </row>
    <row r="82" spans="1:8" ht="18.75" x14ac:dyDescent="0.3">
      <c r="A82" s="27" t="s">
        <v>4</v>
      </c>
      <c r="B82" s="26">
        <v>9746.2999999999993</v>
      </c>
      <c r="C82" s="26">
        <v>9746.2999999999993</v>
      </c>
      <c r="D82" s="49">
        <v>9921.9</v>
      </c>
      <c r="E82" s="46">
        <v>9486.7999999999993</v>
      </c>
      <c r="F82" s="16">
        <f t="shared" si="5"/>
        <v>175.60000000000036</v>
      </c>
      <c r="G82" s="16">
        <f t="shared" si="6"/>
        <v>-259.5</v>
      </c>
      <c r="H82" s="17">
        <f t="shared" si="7"/>
        <v>2.6625488646973672E-2</v>
      </c>
    </row>
    <row r="83" spans="1:8" ht="39.75" customHeight="1" x14ac:dyDescent="0.25">
      <c r="A83" s="28" t="s">
        <v>33</v>
      </c>
      <c r="B83" s="25">
        <f>B84+B85+B86</f>
        <v>1157989.8999999999</v>
      </c>
      <c r="C83" s="25">
        <f>C84+C85+C86</f>
        <v>254873.89999999997</v>
      </c>
      <c r="D83" s="50">
        <v>1245326.3</v>
      </c>
      <c r="E83" s="48">
        <v>275991.7</v>
      </c>
      <c r="F83" s="16">
        <f t="shared" si="5"/>
        <v>87336.40000000014</v>
      </c>
      <c r="G83" s="16">
        <f t="shared" si="6"/>
        <v>21117.800000000047</v>
      </c>
      <c r="H83" s="17">
        <f t="shared" si="7"/>
        <v>8.2855875003286172E-2</v>
      </c>
    </row>
    <row r="84" spans="1:8" ht="18.75" x14ac:dyDescent="0.3">
      <c r="A84" s="27" t="s">
        <v>2</v>
      </c>
      <c r="B84" s="26">
        <f t="shared" ref="B84:C84" si="8">B88+B92+B96+B100</f>
        <v>132596.4</v>
      </c>
      <c r="C84" s="26">
        <f t="shared" si="8"/>
        <v>13920.500000000002</v>
      </c>
      <c r="D84" s="49">
        <v>147670.6</v>
      </c>
      <c r="E84" s="46">
        <v>15940.4</v>
      </c>
      <c r="F84" s="16">
        <f t="shared" si="5"/>
        <v>15074.200000000012</v>
      </c>
      <c r="G84" s="16">
        <f t="shared" si="6"/>
        <v>2019.8999999999978</v>
      </c>
      <c r="H84" s="17">
        <f t="shared" si="7"/>
        <v>0.14510254660392929</v>
      </c>
    </row>
    <row r="85" spans="1:8" ht="18.75" x14ac:dyDescent="0.3">
      <c r="A85" s="27" t="s">
        <v>3</v>
      </c>
      <c r="B85" s="26">
        <f>B89+B93+B97+B101</f>
        <v>659231.79999999993</v>
      </c>
      <c r="C85" s="26">
        <f>C89+C93+C97+C101</f>
        <v>154600.19999999998</v>
      </c>
      <c r="D85" s="49">
        <v>716737.5</v>
      </c>
      <c r="E85" s="46">
        <v>167293</v>
      </c>
      <c r="F85" s="16">
        <f t="shared" si="5"/>
        <v>57505.70000000007</v>
      </c>
      <c r="G85" s="16">
        <f t="shared" si="6"/>
        <v>12692.800000000017</v>
      </c>
      <c r="H85" s="17">
        <f t="shared" si="7"/>
        <v>8.2100799352135434E-2</v>
      </c>
    </row>
    <row r="86" spans="1:8" ht="18.75" x14ac:dyDescent="0.3">
      <c r="A86" s="27" t="s">
        <v>4</v>
      </c>
      <c r="B86" s="26">
        <f>B90+B94+B98+B102</f>
        <v>366161.7</v>
      </c>
      <c r="C86" s="26">
        <f>C90+C94+C98+C102</f>
        <v>86353.199999999983</v>
      </c>
      <c r="D86" s="49">
        <v>380918.2</v>
      </c>
      <c r="E86" s="46">
        <v>92758.3</v>
      </c>
      <c r="F86" s="16">
        <f t="shared" si="5"/>
        <v>14756.5</v>
      </c>
      <c r="G86" s="16">
        <f t="shared" si="6"/>
        <v>6405.1000000000204</v>
      </c>
      <c r="H86" s="17">
        <f t="shared" si="7"/>
        <v>7.4173279044667861E-2</v>
      </c>
    </row>
    <row r="87" spans="1:8" ht="44.25" customHeight="1" x14ac:dyDescent="0.25">
      <c r="A87" s="29" t="s">
        <v>34</v>
      </c>
      <c r="B87" s="26">
        <f>B88+B89+B90</f>
        <v>1044171.8</v>
      </c>
      <c r="C87" s="26">
        <f>C88+C89+C90</f>
        <v>234641.3</v>
      </c>
      <c r="D87" s="49">
        <v>1117791.3</v>
      </c>
      <c r="E87" s="46">
        <v>254661.8</v>
      </c>
      <c r="F87" s="16">
        <f t="shared" si="5"/>
        <v>73619.5</v>
      </c>
      <c r="G87" s="16">
        <f t="shared" si="6"/>
        <v>20020.5</v>
      </c>
      <c r="H87" s="17">
        <f t="shared" si="7"/>
        <v>8.5323853899547997E-2</v>
      </c>
    </row>
    <row r="88" spans="1:8" ht="18.75" x14ac:dyDescent="0.3">
      <c r="A88" s="27" t="s">
        <v>2</v>
      </c>
      <c r="B88" s="26">
        <v>96297.3</v>
      </c>
      <c r="C88" s="26">
        <v>8955.1</v>
      </c>
      <c r="D88" s="49">
        <v>98877.7</v>
      </c>
      <c r="E88" s="46">
        <v>9215.4</v>
      </c>
      <c r="F88" s="16">
        <f t="shared" si="5"/>
        <v>2580.3999999999942</v>
      </c>
      <c r="G88" s="16">
        <f t="shared" si="6"/>
        <v>260.29999999999927</v>
      </c>
      <c r="H88" s="17">
        <f t="shared" si="7"/>
        <v>2.9067235430090044E-2</v>
      </c>
    </row>
    <row r="89" spans="1:8" ht="18.75" x14ac:dyDescent="0.3">
      <c r="A89" s="27" t="s">
        <v>3</v>
      </c>
      <c r="B89" s="26">
        <v>623458.6</v>
      </c>
      <c r="C89" s="26">
        <v>148133.29999999999</v>
      </c>
      <c r="D89" s="49">
        <v>681013.9</v>
      </c>
      <c r="E89" s="46">
        <v>161078.1</v>
      </c>
      <c r="F89" s="16">
        <f t="shared" si="5"/>
        <v>57555.300000000047</v>
      </c>
      <c r="G89" s="16">
        <f t="shared" si="6"/>
        <v>12944.800000000017</v>
      </c>
      <c r="H89" s="17">
        <f t="shared" si="7"/>
        <v>8.7386158277713566E-2</v>
      </c>
    </row>
    <row r="90" spans="1:8" ht="18.75" x14ac:dyDescent="0.3">
      <c r="A90" s="27" t="s">
        <v>4</v>
      </c>
      <c r="B90" s="26">
        <v>324415.90000000002</v>
      </c>
      <c r="C90" s="26">
        <v>77552.899999999994</v>
      </c>
      <c r="D90" s="49">
        <v>337899.7</v>
      </c>
      <c r="E90" s="46">
        <v>84368.3</v>
      </c>
      <c r="F90" s="16">
        <f t="shared" si="5"/>
        <v>13483.799999999988</v>
      </c>
      <c r="G90" s="16">
        <f t="shared" si="6"/>
        <v>6815.4000000000087</v>
      </c>
      <c r="H90" s="17">
        <f t="shared" si="7"/>
        <v>8.7880659524015359E-2</v>
      </c>
    </row>
    <row r="91" spans="1:8" ht="56.25" x14ac:dyDescent="0.3">
      <c r="A91" s="32" t="s">
        <v>35</v>
      </c>
      <c r="B91" s="26">
        <f>B92+B93+B94</f>
        <v>31922.5</v>
      </c>
      <c r="C91" s="26">
        <f>C92+C93+C94</f>
        <v>7583.4</v>
      </c>
      <c r="D91" s="49">
        <v>32730.9</v>
      </c>
      <c r="E91" s="46">
        <v>7586.5</v>
      </c>
      <c r="F91" s="16">
        <f t="shared" si="5"/>
        <v>808.40000000000146</v>
      </c>
      <c r="G91" s="16">
        <f t="shared" si="6"/>
        <v>3.1000000000003638</v>
      </c>
      <c r="H91" s="17">
        <f t="shared" si="7"/>
        <v>4.0878761505402927E-4</v>
      </c>
    </row>
    <row r="92" spans="1:8" ht="18.75" x14ac:dyDescent="0.3">
      <c r="A92" s="27" t="s">
        <v>2</v>
      </c>
      <c r="B92" s="26">
        <v>0</v>
      </c>
      <c r="C92" s="26">
        <v>0</v>
      </c>
      <c r="D92" s="49">
        <v>0</v>
      </c>
      <c r="E92" s="46">
        <v>0</v>
      </c>
      <c r="F92" s="16">
        <f t="shared" si="5"/>
        <v>0</v>
      </c>
      <c r="G92" s="16">
        <f t="shared" si="6"/>
        <v>0</v>
      </c>
      <c r="H92" s="17">
        <f t="shared" si="7"/>
        <v>0</v>
      </c>
    </row>
    <row r="93" spans="1:8" ht="18.75" x14ac:dyDescent="0.3">
      <c r="A93" s="27" t="s">
        <v>3</v>
      </c>
      <c r="B93" s="26">
        <v>0</v>
      </c>
      <c r="C93" s="26">
        <v>0</v>
      </c>
      <c r="D93" s="49">
        <v>0</v>
      </c>
      <c r="E93" s="46">
        <v>0</v>
      </c>
      <c r="F93" s="16">
        <f t="shared" si="5"/>
        <v>0</v>
      </c>
      <c r="G93" s="16">
        <f t="shared" si="6"/>
        <v>0</v>
      </c>
      <c r="H93" s="17">
        <f t="shared" si="7"/>
        <v>0</v>
      </c>
    </row>
    <row r="94" spans="1:8" ht="18.75" x14ac:dyDescent="0.3">
      <c r="A94" s="27" t="s">
        <v>4</v>
      </c>
      <c r="B94" s="26">
        <v>31922.5</v>
      </c>
      <c r="C94" s="26">
        <v>7583.4</v>
      </c>
      <c r="D94" s="49">
        <v>32730.9</v>
      </c>
      <c r="E94" s="46">
        <v>7586.5</v>
      </c>
      <c r="F94" s="16">
        <f t="shared" si="5"/>
        <v>808.40000000000146</v>
      </c>
      <c r="G94" s="16">
        <f t="shared" si="6"/>
        <v>3.1000000000003638</v>
      </c>
      <c r="H94" s="17">
        <f t="shared" si="7"/>
        <v>4.0878761505402927E-4</v>
      </c>
    </row>
    <row r="95" spans="1:8" ht="123" customHeight="1" x14ac:dyDescent="0.25">
      <c r="A95" s="29" t="s">
        <v>36</v>
      </c>
      <c r="B95" s="26">
        <f>B96+B97+B98</f>
        <v>67882</v>
      </c>
      <c r="C95" s="26">
        <f>C96+C97+C98</f>
        <v>9157.2000000000007</v>
      </c>
      <c r="D95" s="49">
        <v>80483.199999999997</v>
      </c>
      <c r="E95" s="46">
        <v>10137.700000000001</v>
      </c>
      <c r="F95" s="16">
        <f t="shared" si="5"/>
        <v>12601.199999999997</v>
      </c>
      <c r="G95" s="16">
        <f t="shared" si="6"/>
        <v>980.5</v>
      </c>
      <c r="H95" s="17">
        <f t="shared" si="7"/>
        <v>0.1070742148254924</v>
      </c>
    </row>
    <row r="96" spans="1:8" ht="18.75" x14ac:dyDescent="0.3">
      <c r="A96" s="27" t="s">
        <v>2</v>
      </c>
      <c r="B96" s="26">
        <v>35994.5</v>
      </c>
      <c r="C96" s="26">
        <v>4858.8</v>
      </c>
      <c r="D96" s="49">
        <v>48792.9</v>
      </c>
      <c r="E96" s="46">
        <v>6725</v>
      </c>
      <c r="F96" s="16">
        <f t="shared" si="5"/>
        <v>12798.400000000001</v>
      </c>
      <c r="G96" s="16">
        <f t="shared" si="6"/>
        <v>1866.1999999999998</v>
      </c>
      <c r="H96" s="17">
        <f t="shared" si="7"/>
        <v>0.38408660574627485</v>
      </c>
    </row>
    <row r="97" spans="1:8" ht="18.75" x14ac:dyDescent="0.3">
      <c r="A97" s="27" t="s">
        <v>3</v>
      </c>
      <c r="B97" s="26">
        <v>22064.2</v>
      </c>
      <c r="C97" s="26">
        <v>3081.5</v>
      </c>
      <c r="D97" s="49">
        <v>21402.7</v>
      </c>
      <c r="E97" s="46">
        <v>2609.1999999999998</v>
      </c>
      <c r="F97" s="16">
        <f t="shared" si="5"/>
        <v>-661.5</v>
      </c>
      <c r="G97" s="16">
        <f t="shared" si="6"/>
        <v>-472.30000000000018</v>
      </c>
      <c r="H97" s="17">
        <f t="shared" si="7"/>
        <v>0.15326951160149282</v>
      </c>
    </row>
    <row r="98" spans="1:8" ht="18.75" x14ac:dyDescent="0.3">
      <c r="A98" s="27" t="s">
        <v>4</v>
      </c>
      <c r="B98" s="26">
        <v>9823.2999999999993</v>
      </c>
      <c r="C98" s="26">
        <v>1216.9000000000001</v>
      </c>
      <c r="D98" s="49">
        <v>10287.6</v>
      </c>
      <c r="E98" s="46">
        <v>803.4</v>
      </c>
      <c r="F98" s="16">
        <f t="shared" si="5"/>
        <v>464.30000000000109</v>
      </c>
      <c r="G98" s="16">
        <f t="shared" si="6"/>
        <v>-413.50000000000011</v>
      </c>
      <c r="H98" s="17">
        <f t="shared" si="7"/>
        <v>0.33979784698824889</v>
      </c>
    </row>
    <row r="99" spans="1:8" ht="99" customHeight="1" x14ac:dyDescent="0.25">
      <c r="A99" s="33" t="s">
        <v>65</v>
      </c>
      <c r="B99" s="26">
        <f>B100+B101+B102</f>
        <v>14013.6</v>
      </c>
      <c r="C99" s="26">
        <f>C100+C101+C102</f>
        <v>3492</v>
      </c>
      <c r="D99" s="49">
        <v>14320.9</v>
      </c>
      <c r="E99" s="46">
        <v>3605.6</v>
      </c>
      <c r="F99" s="16">
        <f t="shared" si="5"/>
        <v>307.29999999999927</v>
      </c>
      <c r="G99" s="16">
        <f t="shared" si="6"/>
        <v>113.59999999999991</v>
      </c>
      <c r="H99" s="17">
        <f t="shared" si="7"/>
        <v>3.2531500572737571E-2</v>
      </c>
    </row>
    <row r="100" spans="1:8" ht="18.75" x14ac:dyDescent="0.3">
      <c r="A100" s="27" t="s">
        <v>2</v>
      </c>
      <c r="B100" s="26">
        <v>304.60000000000002</v>
      </c>
      <c r="C100" s="26">
        <v>106.6</v>
      </c>
      <c r="D100" s="49">
        <v>0</v>
      </c>
      <c r="E100" s="46">
        <v>0</v>
      </c>
      <c r="F100" s="16">
        <f t="shared" si="5"/>
        <v>-304.60000000000002</v>
      </c>
      <c r="G100" s="16">
        <f t="shared" si="6"/>
        <v>-106.6</v>
      </c>
      <c r="H100" s="17">
        <f t="shared" si="7"/>
        <v>1</v>
      </c>
    </row>
    <row r="101" spans="1:8" ht="18.75" x14ac:dyDescent="0.3">
      <c r="A101" s="27" t="s">
        <v>3</v>
      </c>
      <c r="B101" s="26">
        <v>13709</v>
      </c>
      <c r="C101" s="26">
        <v>3385.4</v>
      </c>
      <c r="D101" s="49">
        <v>14320.9</v>
      </c>
      <c r="E101" s="46">
        <v>3605.6</v>
      </c>
      <c r="F101" s="16">
        <f t="shared" si="5"/>
        <v>611.89999999999964</v>
      </c>
      <c r="G101" s="16">
        <f t="shared" si="6"/>
        <v>220.19999999999982</v>
      </c>
      <c r="H101" s="17">
        <f t="shared" si="7"/>
        <v>6.5044012524369199E-2</v>
      </c>
    </row>
    <row r="102" spans="1:8" ht="18.75" x14ac:dyDescent="0.3">
      <c r="A102" s="27" t="s">
        <v>4</v>
      </c>
      <c r="B102" s="26">
        <v>0</v>
      </c>
      <c r="C102" s="26">
        <v>0</v>
      </c>
      <c r="D102" s="49">
        <v>0</v>
      </c>
      <c r="E102" s="46">
        <v>0</v>
      </c>
      <c r="F102" s="16">
        <f t="shared" si="5"/>
        <v>0</v>
      </c>
      <c r="G102" s="16">
        <f t="shared" si="6"/>
        <v>0</v>
      </c>
      <c r="H102" s="17">
        <f t="shared" si="7"/>
        <v>0</v>
      </c>
    </row>
    <row r="103" spans="1:8" ht="81" customHeight="1" x14ac:dyDescent="0.25">
      <c r="A103" s="42" t="s">
        <v>37</v>
      </c>
      <c r="B103" s="25">
        <f>B104+B105+B106</f>
        <v>39428.200000000004</v>
      </c>
      <c r="C103" s="25">
        <f>C104+C105+C106</f>
        <v>3038.6000000000004</v>
      </c>
      <c r="D103" s="50">
        <v>47776.4</v>
      </c>
      <c r="E103" s="48">
        <v>2935.4</v>
      </c>
      <c r="F103" s="16">
        <f t="shared" si="5"/>
        <v>8348.1999999999971</v>
      </c>
      <c r="G103" s="16">
        <f t="shared" si="6"/>
        <v>-103.20000000000027</v>
      </c>
      <c r="H103" s="17">
        <f t="shared" si="7"/>
        <v>3.3963009280589818E-2</v>
      </c>
    </row>
    <row r="104" spans="1:8" ht="18.75" x14ac:dyDescent="0.3">
      <c r="A104" s="27" t="s">
        <v>2</v>
      </c>
      <c r="B104" s="26">
        <f t="shared" ref="B104:C105" si="9">B108+B112+B116+B120+B124</f>
        <v>3441.4</v>
      </c>
      <c r="C104" s="26">
        <f t="shared" si="9"/>
        <v>0</v>
      </c>
      <c r="D104" s="49">
        <v>2751.7</v>
      </c>
      <c r="E104" s="46">
        <v>0</v>
      </c>
      <c r="F104" s="16">
        <f t="shared" si="5"/>
        <v>-689.70000000000027</v>
      </c>
      <c r="G104" s="16">
        <f t="shared" si="6"/>
        <v>0</v>
      </c>
      <c r="H104" s="17">
        <f t="shared" si="7"/>
        <v>0</v>
      </c>
    </row>
    <row r="105" spans="1:8" ht="18.75" x14ac:dyDescent="0.3">
      <c r="A105" s="27" t="s">
        <v>3</v>
      </c>
      <c r="B105" s="26">
        <f>B109+B113+B117+B121+B125</f>
        <v>22495.4</v>
      </c>
      <c r="C105" s="26">
        <f t="shared" si="9"/>
        <v>91.8</v>
      </c>
      <c r="D105" s="49">
        <v>30326.7</v>
      </c>
      <c r="E105" s="46">
        <v>93</v>
      </c>
      <c r="F105" s="16">
        <f t="shared" si="5"/>
        <v>7831.2999999999993</v>
      </c>
      <c r="G105" s="16">
        <f t="shared" si="6"/>
        <v>1.2000000000000028</v>
      </c>
      <c r="H105" s="17">
        <f t="shared" si="7"/>
        <v>1.3071895424836555E-2</v>
      </c>
    </row>
    <row r="106" spans="1:8" ht="18.75" x14ac:dyDescent="0.3">
      <c r="A106" s="27" t="s">
        <v>4</v>
      </c>
      <c r="B106" s="26">
        <f>B110+B114+B118+B122+B126</f>
        <v>13491.400000000001</v>
      </c>
      <c r="C106" s="26">
        <f>C110+C114+C118+C122+C126</f>
        <v>2946.8</v>
      </c>
      <c r="D106" s="49">
        <v>14698</v>
      </c>
      <c r="E106" s="46">
        <v>2842.4</v>
      </c>
      <c r="F106" s="16">
        <f t="shared" si="5"/>
        <v>1206.5999999999985</v>
      </c>
      <c r="G106" s="16">
        <f t="shared" si="6"/>
        <v>-104.40000000000009</v>
      </c>
      <c r="H106" s="17">
        <f t="shared" si="7"/>
        <v>3.5428261164653252E-2</v>
      </c>
    </row>
    <row r="107" spans="1:8" ht="212.25" customHeight="1" x14ac:dyDescent="0.25">
      <c r="A107" s="29" t="s">
        <v>38</v>
      </c>
      <c r="B107" s="26">
        <f>B108+B109+B110</f>
        <v>1050</v>
      </c>
      <c r="C107" s="26">
        <f>C108+C109+C110</f>
        <v>0</v>
      </c>
      <c r="D107" s="49">
        <v>810</v>
      </c>
      <c r="E107" s="46">
        <v>17.5</v>
      </c>
      <c r="F107" s="16">
        <f t="shared" si="5"/>
        <v>-240</v>
      </c>
      <c r="G107" s="16">
        <f t="shared" si="6"/>
        <v>17.5</v>
      </c>
      <c r="H107" s="17">
        <f t="shared" si="7"/>
        <v>0</v>
      </c>
    </row>
    <row r="108" spans="1:8" ht="18.75" x14ac:dyDescent="0.3">
      <c r="A108" s="27" t="s">
        <v>2</v>
      </c>
      <c r="B108" s="26">
        <v>0</v>
      </c>
      <c r="C108" s="26">
        <v>0</v>
      </c>
      <c r="D108" s="49">
        <v>0</v>
      </c>
      <c r="E108" s="46">
        <v>0</v>
      </c>
      <c r="F108" s="16">
        <f t="shared" si="5"/>
        <v>0</v>
      </c>
      <c r="G108" s="16">
        <f t="shared" si="6"/>
        <v>0</v>
      </c>
      <c r="H108" s="17">
        <f t="shared" si="7"/>
        <v>0</v>
      </c>
    </row>
    <row r="109" spans="1:8" ht="18.75" x14ac:dyDescent="0.3">
      <c r="A109" s="27" t="s">
        <v>3</v>
      </c>
      <c r="B109" s="26">
        <v>0</v>
      </c>
      <c r="C109" s="26">
        <v>0</v>
      </c>
      <c r="D109" s="49">
        <v>0</v>
      </c>
      <c r="E109" s="46">
        <v>0</v>
      </c>
      <c r="F109" s="16">
        <f t="shared" si="5"/>
        <v>0</v>
      </c>
      <c r="G109" s="16">
        <f t="shared" si="6"/>
        <v>0</v>
      </c>
      <c r="H109" s="17">
        <f t="shared" si="7"/>
        <v>0</v>
      </c>
    </row>
    <row r="110" spans="1:8" ht="18.75" x14ac:dyDescent="0.3">
      <c r="A110" s="27" t="s">
        <v>4</v>
      </c>
      <c r="B110" s="26">
        <v>1050</v>
      </c>
      <c r="C110" s="26">
        <v>0</v>
      </c>
      <c r="D110" s="49">
        <v>810</v>
      </c>
      <c r="E110" s="46">
        <v>17.5</v>
      </c>
      <c r="F110" s="16">
        <f t="shared" si="5"/>
        <v>-240</v>
      </c>
      <c r="G110" s="16">
        <f t="shared" si="6"/>
        <v>17.5</v>
      </c>
      <c r="H110" s="17">
        <f t="shared" si="7"/>
        <v>0</v>
      </c>
    </row>
    <row r="111" spans="1:8" ht="59.25" customHeight="1" x14ac:dyDescent="0.25">
      <c r="A111" s="29" t="s">
        <v>39</v>
      </c>
      <c r="B111" s="26">
        <f>B112+B113+B114</f>
        <v>8346.7000000000007</v>
      </c>
      <c r="C111" s="26">
        <f>C112+C113+C114</f>
        <v>1701.5</v>
      </c>
      <c r="D111" s="49">
        <v>8813</v>
      </c>
      <c r="E111" s="46">
        <v>1742.4</v>
      </c>
      <c r="F111" s="16">
        <f t="shared" si="5"/>
        <v>466.29999999999927</v>
      </c>
      <c r="G111" s="16">
        <f t="shared" si="6"/>
        <v>40.900000000000091</v>
      </c>
      <c r="H111" s="17">
        <f t="shared" si="7"/>
        <v>2.4037613870114605E-2</v>
      </c>
    </row>
    <row r="112" spans="1:8" ht="18.75" x14ac:dyDescent="0.3">
      <c r="A112" s="27" t="s">
        <v>2</v>
      </c>
      <c r="B112" s="26">
        <v>0</v>
      </c>
      <c r="C112" s="26">
        <v>0</v>
      </c>
      <c r="D112" s="49">
        <v>0</v>
      </c>
      <c r="E112" s="46">
        <v>0</v>
      </c>
      <c r="F112" s="16">
        <f t="shared" si="5"/>
        <v>0</v>
      </c>
      <c r="G112" s="16">
        <f t="shared" si="6"/>
        <v>0</v>
      </c>
      <c r="H112" s="17">
        <f t="shared" si="7"/>
        <v>0</v>
      </c>
    </row>
    <row r="113" spans="1:8" ht="18.75" x14ac:dyDescent="0.3">
      <c r="A113" s="27" t="s">
        <v>3</v>
      </c>
      <c r="B113" s="26">
        <v>0</v>
      </c>
      <c r="C113" s="26">
        <v>0</v>
      </c>
      <c r="D113" s="49">
        <v>0</v>
      </c>
      <c r="E113" s="46">
        <v>0</v>
      </c>
      <c r="F113" s="16">
        <f t="shared" si="5"/>
        <v>0</v>
      </c>
      <c r="G113" s="16">
        <f t="shared" si="6"/>
        <v>0</v>
      </c>
      <c r="H113" s="17">
        <f t="shared" si="7"/>
        <v>0</v>
      </c>
    </row>
    <row r="114" spans="1:8" ht="18.75" x14ac:dyDescent="0.3">
      <c r="A114" s="27" t="s">
        <v>4</v>
      </c>
      <c r="B114" s="26">
        <v>8346.7000000000007</v>
      </c>
      <c r="C114" s="26">
        <v>1701.5</v>
      </c>
      <c r="D114" s="49">
        <v>8813</v>
      </c>
      <c r="E114" s="46">
        <v>1742.4</v>
      </c>
      <c r="F114" s="16">
        <f t="shared" si="5"/>
        <v>466.29999999999927</v>
      </c>
      <c r="G114" s="16">
        <f t="shared" si="6"/>
        <v>40.900000000000091</v>
      </c>
      <c r="H114" s="17">
        <f t="shared" si="7"/>
        <v>2.4037613870114605E-2</v>
      </c>
    </row>
    <row r="115" spans="1:8" ht="97.5" customHeight="1" x14ac:dyDescent="0.25">
      <c r="A115" s="29" t="s">
        <v>56</v>
      </c>
      <c r="B115" s="26">
        <f>B116+B117+B118</f>
        <v>2241</v>
      </c>
      <c r="C115" s="26">
        <f>C116+C117+C118</f>
        <v>761.8</v>
      </c>
      <c r="D115" s="49">
        <v>3160</v>
      </c>
      <c r="E115" s="46">
        <v>698.7</v>
      </c>
      <c r="F115" s="16">
        <f t="shared" si="5"/>
        <v>919</v>
      </c>
      <c r="G115" s="16">
        <f t="shared" si="6"/>
        <v>-63.099999999999909</v>
      </c>
      <c r="H115" s="17">
        <f t="shared" si="7"/>
        <v>8.2830139144132175E-2</v>
      </c>
    </row>
    <row r="116" spans="1:8" ht="18.75" x14ac:dyDescent="0.3">
      <c r="A116" s="27" t="s">
        <v>2</v>
      </c>
      <c r="B116" s="26">
        <v>0</v>
      </c>
      <c r="C116" s="26">
        <v>0</v>
      </c>
      <c r="D116" s="49">
        <v>0</v>
      </c>
      <c r="E116" s="46">
        <v>0</v>
      </c>
      <c r="F116" s="16">
        <f t="shared" si="5"/>
        <v>0</v>
      </c>
      <c r="G116" s="16">
        <f t="shared" si="6"/>
        <v>0</v>
      </c>
      <c r="H116" s="17">
        <f t="shared" si="7"/>
        <v>0</v>
      </c>
    </row>
    <row r="117" spans="1:8" ht="18.75" x14ac:dyDescent="0.3">
      <c r="A117" s="27" t="s">
        <v>3</v>
      </c>
      <c r="B117" s="26">
        <v>0</v>
      </c>
      <c r="C117" s="26">
        <v>0</v>
      </c>
      <c r="D117" s="49">
        <v>0</v>
      </c>
      <c r="E117" s="46">
        <v>0</v>
      </c>
      <c r="F117" s="16">
        <f t="shared" si="5"/>
        <v>0</v>
      </c>
      <c r="G117" s="16">
        <f t="shared" si="6"/>
        <v>0</v>
      </c>
      <c r="H117" s="17">
        <f t="shared" si="7"/>
        <v>0</v>
      </c>
    </row>
    <row r="118" spans="1:8" ht="18.75" x14ac:dyDescent="0.3">
      <c r="A118" s="27" t="s">
        <v>4</v>
      </c>
      <c r="B118" s="26">
        <v>2241</v>
      </c>
      <c r="C118" s="26">
        <v>761.8</v>
      </c>
      <c r="D118" s="49">
        <v>3160</v>
      </c>
      <c r="E118" s="46">
        <v>698.7</v>
      </c>
      <c r="F118" s="16">
        <f t="shared" si="5"/>
        <v>919</v>
      </c>
      <c r="G118" s="16">
        <f t="shared" si="6"/>
        <v>-63.099999999999909</v>
      </c>
      <c r="H118" s="17">
        <f t="shared" si="7"/>
        <v>8.2830139144132175E-2</v>
      </c>
    </row>
    <row r="119" spans="1:8" ht="114" customHeight="1" x14ac:dyDescent="0.25">
      <c r="A119" s="29" t="s">
        <v>40</v>
      </c>
      <c r="B119" s="26">
        <f>B120+B121+B122</f>
        <v>1853.7</v>
      </c>
      <c r="C119" s="26">
        <f>C120+C121+C122</f>
        <v>483.5</v>
      </c>
      <c r="D119" s="49">
        <v>1915</v>
      </c>
      <c r="E119" s="46">
        <v>383.8</v>
      </c>
      <c r="F119" s="16">
        <f t="shared" si="5"/>
        <v>61.299999999999955</v>
      </c>
      <c r="G119" s="16">
        <f t="shared" si="6"/>
        <v>-99.699999999999989</v>
      </c>
      <c r="H119" s="17">
        <f t="shared" si="7"/>
        <v>0.20620475698035157</v>
      </c>
    </row>
    <row r="120" spans="1:8" ht="18.75" x14ac:dyDescent="0.3">
      <c r="A120" s="27" t="s">
        <v>2</v>
      </c>
      <c r="B120" s="26">
        <v>0</v>
      </c>
      <c r="C120" s="26">
        <v>0</v>
      </c>
      <c r="D120" s="49">
        <v>0</v>
      </c>
      <c r="E120" s="46">
        <v>0</v>
      </c>
      <c r="F120" s="16">
        <f t="shared" si="5"/>
        <v>0</v>
      </c>
      <c r="G120" s="16">
        <f t="shared" si="6"/>
        <v>0</v>
      </c>
      <c r="H120" s="17">
        <f t="shared" si="7"/>
        <v>0</v>
      </c>
    </row>
    <row r="121" spans="1:8" ht="18.75" x14ac:dyDescent="0.3">
      <c r="A121" s="27" t="s">
        <v>3</v>
      </c>
      <c r="B121" s="26">
        <v>0</v>
      </c>
      <c r="C121" s="26">
        <v>0</v>
      </c>
      <c r="D121" s="49">
        <v>0</v>
      </c>
      <c r="E121" s="46">
        <v>0</v>
      </c>
      <c r="F121" s="16">
        <f t="shared" si="5"/>
        <v>0</v>
      </c>
      <c r="G121" s="16">
        <f t="shared" si="6"/>
        <v>0</v>
      </c>
      <c r="H121" s="17">
        <f t="shared" si="7"/>
        <v>0</v>
      </c>
    </row>
    <row r="122" spans="1:8" ht="18.75" x14ac:dyDescent="0.3">
      <c r="A122" s="27" t="s">
        <v>4</v>
      </c>
      <c r="B122" s="26">
        <v>1853.7</v>
      </c>
      <c r="C122" s="26">
        <v>483.5</v>
      </c>
      <c r="D122" s="49">
        <v>1915</v>
      </c>
      <c r="E122" s="46">
        <v>383.8</v>
      </c>
      <c r="F122" s="16">
        <f t="shared" si="5"/>
        <v>61.299999999999955</v>
      </c>
      <c r="G122" s="16">
        <f t="shared" si="6"/>
        <v>-99.699999999999989</v>
      </c>
      <c r="H122" s="17">
        <f t="shared" si="7"/>
        <v>0.20620475698035157</v>
      </c>
    </row>
    <row r="123" spans="1:8" ht="99.75" customHeight="1" x14ac:dyDescent="0.25">
      <c r="A123" s="29" t="s">
        <v>41</v>
      </c>
      <c r="B123" s="26">
        <f>B124+B125+B126</f>
        <v>25936.800000000003</v>
      </c>
      <c r="C123" s="26">
        <f>C124+C125+C126</f>
        <v>91.8</v>
      </c>
      <c r="D123" s="49">
        <v>33078.400000000001</v>
      </c>
      <c r="E123" s="46">
        <v>93</v>
      </c>
      <c r="F123" s="16">
        <f t="shared" si="5"/>
        <v>7141.5999999999985</v>
      </c>
      <c r="G123" s="16">
        <f t="shared" si="6"/>
        <v>1.2000000000000028</v>
      </c>
      <c r="H123" s="17">
        <f t="shared" si="7"/>
        <v>1.3071895424836555E-2</v>
      </c>
    </row>
    <row r="124" spans="1:8" ht="18.75" x14ac:dyDescent="0.3">
      <c r="A124" s="27" t="s">
        <v>2</v>
      </c>
      <c r="B124" s="26">
        <v>3441.4</v>
      </c>
      <c r="C124" s="26">
        <v>0</v>
      </c>
      <c r="D124" s="49">
        <v>2751.7</v>
      </c>
      <c r="E124" s="46">
        <v>0</v>
      </c>
      <c r="F124" s="16">
        <f t="shared" si="5"/>
        <v>-689.70000000000027</v>
      </c>
      <c r="G124" s="16">
        <f t="shared" si="6"/>
        <v>0</v>
      </c>
      <c r="H124" s="17">
        <f t="shared" si="7"/>
        <v>0</v>
      </c>
    </row>
    <row r="125" spans="1:8" ht="18.75" x14ac:dyDescent="0.3">
      <c r="A125" s="27" t="s">
        <v>3</v>
      </c>
      <c r="B125" s="26">
        <v>22495.4</v>
      </c>
      <c r="C125" s="26">
        <v>91.8</v>
      </c>
      <c r="D125" s="49">
        <v>30326.7</v>
      </c>
      <c r="E125" s="46">
        <v>93</v>
      </c>
      <c r="F125" s="16">
        <f t="shared" si="5"/>
        <v>7831.2999999999993</v>
      </c>
      <c r="G125" s="16">
        <f t="shared" si="6"/>
        <v>1.2000000000000028</v>
      </c>
      <c r="H125" s="17">
        <f t="shared" si="7"/>
        <v>1.3071895424836555E-2</v>
      </c>
    </row>
    <row r="126" spans="1:8" ht="18.75" x14ac:dyDescent="0.3">
      <c r="A126" s="27" t="s">
        <v>4</v>
      </c>
      <c r="B126" s="26">
        <v>0</v>
      </c>
      <c r="C126" s="26">
        <v>0</v>
      </c>
      <c r="D126" s="49">
        <v>0</v>
      </c>
      <c r="E126" s="46">
        <v>0</v>
      </c>
      <c r="F126" s="16">
        <f t="shared" si="5"/>
        <v>0</v>
      </c>
      <c r="G126" s="16">
        <f t="shared" si="6"/>
        <v>0</v>
      </c>
      <c r="H126" s="17">
        <f t="shared" si="7"/>
        <v>0</v>
      </c>
    </row>
    <row r="127" spans="1:8" ht="96" customHeight="1" x14ac:dyDescent="0.25">
      <c r="A127" s="28" t="s">
        <v>12</v>
      </c>
      <c r="B127" s="25">
        <f>B128+B129+B130</f>
        <v>925</v>
      </c>
      <c r="C127" s="25">
        <f>C128+C129+C130</f>
        <v>161.30000000000001</v>
      </c>
      <c r="D127" s="50">
        <v>1236.3</v>
      </c>
      <c r="E127" s="48">
        <v>52.8</v>
      </c>
      <c r="F127" s="16">
        <f t="shared" si="5"/>
        <v>311.29999999999995</v>
      </c>
      <c r="G127" s="16">
        <f t="shared" si="6"/>
        <v>-108.50000000000001</v>
      </c>
      <c r="H127" s="17">
        <f t="shared" si="7"/>
        <v>0.67265964042157478</v>
      </c>
    </row>
    <row r="128" spans="1:8" ht="18.75" x14ac:dyDescent="0.3">
      <c r="A128" s="27" t="s">
        <v>2</v>
      </c>
      <c r="B128" s="26">
        <v>0</v>
      </c>
      <c r="C128" s="26">
        <v>0</v>
      </c>
      <c r="D128" s="49">
        <v>228.2</v>
      </c>
      <c r="E128" s="46">
        <v>0</v>
      </c>
      <c r="F128" s="16">
        <f t="shared" si="5"/>
        <v>228.2</v>
      </c>
      <c r="G128" s="16">
        <f t="shared" si="6"/>
        <v>0</v>
      </c>
      <c r="H128" s="17">
        <f t="shared" si="7"/>
        <v>0</v>
      </c>
    </row>
    <row r="129" spans="1:8" ht="18.75" x14ac:dyDescent="0.3">
      <c r="A129" s="27" t="s">
        <v>3</v>
      </c>
      <c r="B129" s="26">
        <v>0</v>
      </c>
      <c r="C129" s="26">
        <v>0</v>
      </c>
      <c r="D129" s="49">
        <v>0</v>
      </c>
      <c r="E129" s="46">
        <v>0</v>
      </c>
      <c r="F129" s="16">
        <f t="shared" si="5"/>
        <v>0</v>
      </c>
      <c r="G129" s="16">
        <f t="shared" si="6"/>
        <v>0</v>
      </c>
      <c r="H129" s="17">
        <f t="shared" si="7"/>
        <v>0</v>
      </c>
    </row>
    <row r="130" spans="1:8" ht="18.75" x14ac:dyDescent="0.3">
      <c r="A130" s="27" t="s">
        <v>4</v>
      </c>
      <c r="B130" s="26">
        <v>925</v>
      </c>
      <c r="C130" s="26">
        <v>161.30000000000001</v>
      </c>
      <c r="D130" s="49">
        <v>1008.1</v>
      </c>
      <c r="E130" s="46">
        <v>52.8</v>
      </c>
      <c r="F130" s="16">
        <f t="shared" si="5"/>
        <v>83.100000000000023</v>
      </c>
      <c r="G130" s="16">
        <f t="shared" si="6"/>
        <v>-108.50000000000001</v>
      </c>
      <c r="H130" s="17">
        <f t="shared" si="7"/>
        <v>0.67265964042157478</v>
      </c>
    </row>
    <row r="131" spans="1:8" ht="63.75" customHeight="1" x14ac:dyDescent="0.25">
      <c r="A131" s="28" t="s">
        <v>42</v>
      </c>
      <c r="B131" s="25">
        <f>B132+B133+B134</f>
        <v>16370.3</v>
      </c>
      <c r="C131" s="25">
        <f>C132+C133+C134</f>
        <v>2873.2</v>
      </c>
      <c r="D131" s="50">
        <v>22069.8</v>
      </c>
      <c r="E131" s="48">
        <v>2668.8</v>
      </c>
      <c r="F131" s="16">
        <f t="shared" si="5"/>
        <v>5699.5</v>
      </c>
      <c r="G131" s="16">
        <f t="shared" si="6"/>
        <v>-204.39999999999964</v>
      </c>
      <c r="H131" s="17">
        <f t="shared" si="7"/>
        <v>7.1140192120283885E-2</v>
      </c>
    </row>
    <row r="132" spans="1:8" ht="18.75" x14ac:dyDescent="0.3">
      <c r="A132" s="27" t="s">
        <v>2</v>
      </c>
      <c r="B132" s="26">
        <f t="shared" ref="B132:C134" si="10">B136+B140</f>
        <v>0</v>
      </c>
      <c r="C132" s="26">
        <f t="shared" si="10"/>
        <v>0</v>
      </c>
      <c r="D132" s="49">
        <v>0</v>
      </c>
      <c r="E132" s="46">
        <v>0</v>
      </c>
      <c r="F132" s="16">
        <f t="shared" si="5"/>
        <v>0</v>
      </c>
      <c r="G132" s="16">
        <f t="shared" si="6"/>
        <v>0</v>
      </c>
      <c r="H132" s="17">
        <f t="shared" si="7"/>
        <v>0</v>
      </c>
    </row>
    <row r="133" spans="1:8" ht="18.75" x14ac:dyDescent="0.3">
      <c r="A133" s="27" t="s">
        <v>3</v>
      </c>
      <c r="B133" s="26">
        <f t="shared" si="10"/>
        <v>0</v>
      </c>
      <c r="C133" s="26">
        <f t="shared" si="10"/>
        <v>0</v>
      </c>
      <c r="D133" s="49">
        <v>0</v>
      </c>
      <c r="E133" s="46">
        <v>0</v>
      </c>
      <c r="F133" s="16">
        <f t="shared" si="5"/>
        <v>0</v>
      </c>
      <c r="G133" s="16">
        <f t="shared" si="6"/>
        <v>0</v>
      </c>
      <c r="H133" s="17">
        <f t="shared" si="7"/>
        <v>0</v>
      </c>
    </row>
    <row r="134" spans="1:8" ht="18.75" x14ac:dyDescent="0.3">
      <c r="A134" s="27" t="s">
        <v>4</v>
      </c>
      <c r="B134" s="26">
        <f>B138+B142</f>
        <v>16370.3</v>
      </c>
      <c r="C134" s="26">
        <f t="shared" si="10"/>
        <v>2873.2</v>
      </c>
      <c r="D134" s="49">
        <v>22069.8</v>
      </c>
      <c r="E134" s="46">
        <v>2668.8</v>
      </c>
      <c r="F134" s="16">
        <f t="shared" si="5"/>
        <v>5699.5</v>
      </c>
      <c r="G134" s="16">
        <f t="shared" si="6"/>
        <v>-204.39999999999964</v>
      </c>
      <c r="H134" s="17">
        <f t="shared" si="7"/>
        <v>7.1140192120283885E-2</v>
      </c>
    </row>
    <row r="135" spans="1:8" ht="75" x14ac:dyDescent="0.25">
      <c r="A135" s="31" t="s">
        <v>43</v>
      </c>
      <c r="B135" s="26">
        <f>B136+B137+B138</f>
        <v>14711.5</v>
      </c>
      <c r="C135" s="26">
        <f>C136+C137+C138</f>
        <v>2873.2</v>
      </c>
      <c r="D135" s="49">
        <v>21638.799999999999</v>
      </c>
      <c r="E135" s="46">
        <v>2653.9</v>
      </c>
      <c r="F135" s="16">
        <f t="shared" si="5"/>
        <v>6927.2999999999993</v>
      </c>
      <c r="G135" s="16">
        <f t="shared" si="6"/>
        <v>-219.29999999999973</v>
      </c>
      <c r="H135" s="17">
        <f t="shared" si="7"/>
        <v>7.6326047612418124E-2</v>
      </c>
    </row>
    <row r="136" spans="1:8" ht="18.75" x14ac:dyDescent="0.3">
      <c r="A136" s="34" t="s">
        <v>2</v>
      </c>
      <c r="B136" s="26">
        <v>0</v>
      </c>
      <c r="C136" s="26">
        <v>0</v>
      </c>
      <c r="D136" s="49">
        <v>0</v>
      </c>
      <c r="E136" s="46">
        <v>0</v>
      </c>
      <c r="F136" s="16">
        <f t="shared" si="5"/>
        <v>0</v>
      </c>
      <c r="G136" s="16">
        <f t="shared" si="6"/>
        <v>0</v>
      </c>
      <c r="H136" s="17">
        <f t="shared" si="7"/>
        <v>0</v>
      </c>
    </row>
    <row r="137" spans="1:8" ht="18.75" x14ac:dyDescent="0.3">
      <c r="A137" s="34" t="s">
        <v>3</v>
      </c>
      <c r="B137" s="26">
        <v>0</v>
      </c>
      <c r="C137" s="26">
        <v>0</v>
      </c>
      <c r="D137" s="49">
        <v>0</v>
      </c>
      <c r="E137" s="46">
        <v>0</v>
      </c>
      <c r="F137" s="16">
        <f t="shared" si="5"/>
        <v>0</v>
      </c>
      <c r="G137" s="16">
        <f t="shared" si="6"/>
        <v>0</v>
      </c>
      <c r="H137" s="17">
        <f t="shared" si="7"/>
        <v>0</v>
      </c>
    </row>
    <row r="138" spans="1:8" ht="18.75" x14ac:dyDescent="0.3">
      <c r="A138" s="34" t="s">
        <v>4</v>
      </c>
      <c r="B138" s="26">
        <v>14711.5</v>
      </c>
      <c r="C138" s="26">
        <v>2873.2</v>
      </c>
      <c r="D138" s="49">
        <v>21638.799999999999</v>
      </c>
      <c r="E138" s="46">
        <v>2653.9</v>
      </c>
      <c r="F138" s="16">
        <f t="shared" si="5"/>
        <v>6927.2999999999993</v>
      </c>
      <c r="G138" s="16">
        <f t="shared" si="6"/>
        <v>-219.29999999999973</v>
      </c>
      <c r="H138" s="17">
        <f t="shared" si="7"/>
        <v>7.6326047612418124E-2</v>
      </c>
    </row>
    <row r="139" spans="1:8" ht="56.25" x14ac:dyDescent="0.25">
      <c r="A139" s="35" t="s">
        <v>44</v>
      </c>
      <c r="B139" s="26">
        <f>B140+B141+B142</f>
        <v>1658.8</v>
      </c>
      <c r="C139" s="26">
        <f>C140+C141+C142</f>
        <v>0</v>
      </c>
      <c r="D139" s="49">
        <v>431</v>
      </c>
      <c r="E139" s="46">
        <v>14.9</v>
      </c>
      <c r="F139" s="16">
        <f t="shared" si="5"/>
        <v>-1227.8</v>
      </c>
      <c r="G139" s="16">
        <f t="shared" si="6"/>
        <v>14.9</v>
      </c>
      <c r="H139" s="17">
        <f t="shared" si="7"/>
        <v>0</v>
      </c>
    </row>
    <row r="140" spans="1:8" ht="18.75" x14ac:dyDescent="0.3">
      <c r="A140" s="34" t="s">
        <v>2</v>
      </c>
      <c r="B140" s="26">
        <v>0</v>
      </c>
      <c r="C140" s="26">
        <v>0</v>
      </c>
      <c r="D140" s="49">
        <v>0</v>
      </c>
      <c r="E140" s="46">
        <v>0</v>
      </c>
      <c r="F140" s="16">
        <f t="shared" ref="F140:F203" si="11">D140-B140</f>
        <v>0</v>
      </c>
      <c r="G140" s="16">
        <f t="shared" ref="G140:G203" si="12">E140-C140</f>
        <v>0</v>
      </c>
      <c r="H140" s="17">
        <f t="shared" ref="H140:H203" si="13">IFERROR(IF((1-E140/C140)&lt;=0,(1-E140/C140)*-1,(1-E140/C140)),0)</f>
        <v>0</v>
      </c>
    </row>
    <row r="141" spans="1:8" ht="18.75" x14ac:dyDescent="0.3">
      <c r="A141" s="34" t="s">
        <v>3</v>
      </c>
      <c r="B141" s="26">
        <v>0</v>
      </c>
      <c r="C141" s="26">
        <v>0</v>
      </c>
      <c r="D141" s="49">
        <v>0</v>
      </c>
      <c r="E141" s="46">
        <v>0</v>
      </c>
      <c r="F141" s="16">
        <f t="shared" si="11"/>
        <v>0</v>
      </c>
      <c r="G141" s="16">
        <f t="shared" si="12"/>
        <v>0</v>
      </c>
      <c r="H141" s="17">
        <f t="shared" si="13"/>
        <v>0</v>
      </c>
    </row>
    <row r="142" spans="1:8" ht="18.75" x14ac:dyDescent="0.3">
      <c r="A142" s="34" t="s">
        <v>4</v>
      </c>
      <c r="B142" s="26">
        <v>1658.8</v>
      </c>
      <c r="C142" s="26">
        <v>0</v>
      </c>
      <c r="D142" s="49">
        <v>431</v>
      </c>
      <c r="E142" s="46">
        <v>14.9</v>
      </c>
      <c r="F142" s="16">
        <f t="shared" si="11"/>
        <v>-1227.8</v>
      </c>
      <c r="G142" s="16">
        <f t="shared" si="12"/>
        <v>14.9</v>
      </c>
      <c r="H142" s="17">
        <f t="shared" si="13"/>
        <v>0</v>
      </c>
    </row>
    <row r="143" spans="1:8" ht="58.5" customHeight="1" x14ac:dyDescent="0.25">
      <c r="A143" s="28" t="s">
        <v>48</v>
      </c>
      <c r="B143" s="25">
        <f>B144+B145+B146</f>
        <v>91710.8</v>
      </c>
      <c r="C143" s="25">
        <f>C144+C145+C146</f>
        <v>19711.400000000001</v>
      </c>
      <c r="D143" s="50">
        <v>101858.9</v>
      </c>
      <c r="E143" s="48">
        <v>20909</v>
      </c>
      <c r="F143" s="16">
        <f t="shared" si="11"/>
        <v>10148.099999999991</v>
      </c>
      <c r="G143" s="16">
        <f t="shared" si="12"/>
        <v>1197.5999999999985</v>
      </c>
      <c r="H143" s="17">
        <f t="shared" si="13"/>
        <v>6.0756719461834141E-2</v>
      </c>
    </row>
    <row r="144" spans="1:8" ht="18.75" x14ac:dyDescent="0.3">
      <c r="A144" s="27" t="s">
        <v>2</v>
      </c>
      <c r="B144" s="26">
        <f t="shared" ref="B144:C145" si="14">B148+B152+B156</f>
        <v>5324.1</v>
      </c>
      <c r="C144" s="26">
        <f t="shared" si="14"/>
        <v>974.9</v>
      </c>
      <c r="D144" s="49">
        <v>4692.1000000000004</v>
      </c>
      <c r="E144" s="46">
        <v>1054.0999999999999</v>
      </c>
      <c r="F144" s="16">
        <f t="shared" si="11"/>
        <v>-632</v>
      </c>
      <c r="G144" s="16">
        <f t="shared" si="12"/>
        <v>79.199999999999932</v>
      </c>
      <c r="H144" s="17">
        <f t="shared" si="13"/>
        <v>8.1239101446302087E-2</v>
      </c>
    </row>
    <row r="145" spans="1:8" ht="18.75" x14ac:dyDescent="0.3">
      <c r="A145" s="27" t="s">
        <v>3</v>
      </c>
      <c r="B145" s="26">
        <f t="shared" si="14"/>
        <v>0</v>
      </c>
      <c r="C145" s="26">
        <f t="shared" si="14"/>
        <v>0</v>
      </c>
      <c r="D145" s="49">
        <v>0</v>
      </c>
      <c r="E145" s="46">
        <v>0</v>
      </c>
      <c r="F145" s="16">
        <f t="shared" si="11"/>
        <v>0</v>
      </c>
      <c r="G145" s="16">
        <f t="shared" si="12"/>
        <v>0</v>
      </c>
      <c r="H145" s="17">
        <f t="shared" si="13"/>
        <v>0</v>
      </c>
    </row>
    <row r="146" spans="1:8" ht="18.75" x14ac:dyDescent="0.3">
      <c r="A146" s="27" t="s">
        <v>4</v>
      </c>
      <c r="B146" s="26">
        <f>B150+B154+B158</f>
        <v>86386.7</v>
      </c>
      <c r="C146" s="26">
        <f>C150+C154+C158</f>
        <v>18736.5</v>
      </c>
      <c r="D146" s="49">
        <v>97166.8</v>
      </c>
      <c r="E146" s="46">
        <v>19854.900000000001</v>
      </c>
      <c r="F146" s="16">
        <f t="shared" si="11"/>
        <v>10780.100000000006</v>
      </c>
      <c r="G146" s="16">
        <f t="shared" si="12"/>
        <v>1118.4000000000015</v>
      </c>
      <c r="H146" s="17">
        <f t="shared" si="13"/>
        <v>5.9690977503802811E-2</v>
      </c>
    </row>
    <row r="147" spans="1:8" ht="60.75" customHeight="1" x14ac:dyDescent="0.3">
      <c r="A147" s="36" t="s">
        <v>52</v>
      </c>
      <c r="B147" s="26">
        <f>B148+B149+B150</f>
        <v>50800.9</v>
      </c>
      <c r="C147" s="26">
        <f>C148+C149+C150</f>
        <v>10100.9</v>
      </c>
      <c r="D147" s="49">
        <v>52351.3</v>
      </c>
      <c r="E147" s="46">
        <v>9694.6</v>
      </c>
      <c r="F147" s="16">
        <f t="shared" si="11"/>
        <v>1550.4000000000015</v>
      </c>
      <c r="G147" s="16">
        <f t="shared" si="12"/>
        <v>-406.29999999999927</v>
      </c>
      <c r="H147" s="17">
        <f t="shared" si="13"/>
        <v>4.0224138443109014E-2</v>
      </c>
    </row>
    <row r="148" spans="1:8" ht="18.75" x14ac:dyDescent="0.3">
      <c r="A148" s="27" t="s">
        <v>2</v>
      </c>
      <c r="B148" s="26">
        <v>5324.1</v>
      </c>
      <c r="C148" s="26">
        <v>974.9</v>
      </c>
      <c r="D148" s="49">
        <v>4692.1000000000004</v>
      </c>
      <c r="E148" s="46">
        <v>1054.0999999999999</v>
      </c>
      <c r="F148" s="16">
        <f t="shared" si="11"/>
        <v>-632</v>
      </c>
      <c r="G148" s="16">
        <f t="shared" si="12"/>
        <v>79.199999999999932</v>
      </c>
      <c r="H148" s="17">
        <f t="shared" si="13"/>
        <v>8.1239101446302087E-2</v>
      </c>
    </row>
    <row r="149" spans="1:8" ht="18.75" x14ac:dyDescent="0.3">
      <c r="A149" s="27" t="s">
        <v>3</v>
      </c>
      <c r="B149" s="26">
        <v>0</v>
      </c>
      <c r="C149" s="26">
        <v>0</v>
      </c>
      <c r="D149" s="49">
        <v>0</v>
      </c>
      <c r="E149" s="46">
        <v>0</v>
      </c>
      <c r="F149" s="16">
        <f t="shared" si="11"/>
        <v>0</v>
      </c>
      <c r="G149" s="16">
        <f t="shared" si="12"/>
        <v>0</v>
      </c>
      <c r="H149" s="17">
        <f t="shared" si="13"/>
        <v>0</v>
      </c>
    </row>
    <row r="150" spans="1:8" ht="18.75" x14ac:dyDescent="0.3">
      <c r="A150" s="27" t="s">
        <v>4</v>
      </c>
      <c r="B150" s="26">
        <v>45476.800000000003</v>
      </c>
      <c r="C150" s="26">
        <v>9126</v>
      </c>
      <c r="D150" s="49">
        <v>47659.199999999997</v>
      </c>
      <c r="E150" s="46">
        <v>8640.5</v>
      </c>
      <c r="F150" s="16">
        <f t="shared" si="11"/>
        <v>2182.3999999999942</v>
      </c>
      <c r="G150" s="16">
        <f t="shared" si="12"/>
        <v>-485.5</v>
      </c>
      <c r="H150" s="17">
        <f t="shared" si="13"/>
        <v>5.3199649353495526E-2</v>
      </c>
    </row>
    <row r="151" spans="1:8" ht="178.5" customHeight="1" x14ac:dyDescent="0.25">
      <c r="A151" s="37" t="s">
        <v>53</v>
      </c>
      <c r="B151" s="26">
        <f>B152+B153+B154</f>
        <v>40592.699999999997</v>
      </c>
      <c r="C151" s="26">
        <f>C152+C153+C154</f>
        <v>9518.9</v>
      </c>
      <c r="D151" s="49">
        <v>49190.400000000001</v>
      </c>
      <c r="E151" s="46">
        <v>11177.4</v>
      </c>
      <c r="F151" s="16">
        <f t="shared" si="11"/>
        <v>8597.7000000000044</v>
      </c>
      <c r="G151" s="16">
        <f t="shared" si="12"/>
        <v>1658.5</v>
      </c>
      <c r="H151" s="17">
        <f t="shared" si="13"/>
        <v>0.17423231675928941</v>
      </c>
    </row>
    <row r="152" spans="1:8" ht="18.75" x14ac:dyDescent="0.3">
      <c r="A152" s="27" t="s">
        <v>2</v>
      </c>
      <c r="B152" s="26">
        <v>0</v>
      </c>
      <c r="C152" s="26">
        <v>0</v>
      </c>
      <c r="D152" s="49">
        <v>0</v>
      </c>
      <c r="E152" s="46">
        <v>0</v>
      </c>
      <c r="F152" s="16">
        <f t="shared" si="11"/>
        <v>0</v>
      </c>
      <c r="G152" s="16">
        <f t="shared" si="12"/>
        <v>0</v>
      </c>
      <c r="H152" s="17">
        <f t="shared" si="13"/>
        <v>0</v>
      </c>
    </row>
    <row r="153" spans="1:8" ht="18.75" x14ac:dyDescent="0.3">
      <c r="A153" s="27" t="s">
        <v>3</v>
      </c>
      <c r="B153" s="26">
        <v>0</v>
      </c>
      <c r="C153" s="26">
        <v>0</v>
      </c>
      <c r="D153" s="49">
        <v>0</v>
      </c>
      <c r="E153" s="46">
        <v>0</v>
      </c>
      <c r="F153" s="16">
        <f t="shared" si="11"/>
        <v>0</v>
      </c>
      <c r="G153" s="16">
        <f t="shared" si="12"/>
        <v>0</v>
      </c>
      <c r="H153" s="17">
        <f t="shared" si="13"/>
        <v>0</v>
      </c>
    </row>
    <row r="154" spans="1:8" ht="18.75" x14ac:dyDescent="0.3">
      <c r="A154" s="27" t="s">
        <v>4</v>
      </c>
      <c r="B154" s="26">
        <v>40592.699999999997</v>
      </c>
      <c r="C154" s="26">
        <v>9518.9</v>
      </c>
      <c r="D154" s="49">
        <v>49190.400000000001</v>
      </c>
      <c r="E154" s="46">
        <v>11177.4</v>
      </c>
      <c r="F154" s="16">
        <f t="shared" si="11"/>
        <v>8597.7000000000044</v>
      </c>
      <c r="G154" s="16">
        <f t="shared" si="12"/>
        <v>1658.5</v>
      </c>
      <c r="H154" s="17">
        <f t="shared" si="13"/>
        <v>0.17423231675928941</v>
      </c>
    </row>
    <row r="155" spans="1:8" ht="56.25" x14ac:dyDescent="0.3">
      <c r="A155" s="36" t="s">
        <v>54</v>
      </c>
      <c r="B155" s="26">
        <f>B156+B157+B158</f>
        <v>317.2</v>
      </c>
      <c r="C155" s="26">
        <f>C156+C157+C158</f>
        <v>91.6</v>
      </c>
      <c r="D155" s="49">
        <v>317.2</v>
      </c>
      <c r="E155" s="46">
        <v>37</v>
      </c>
      <c r="F155" s="16">
        <f t="shared" si="11"/>
        <v>0</v>
      </c>
      <c r="G155" s="16">
        <f t="shared" si="12"/>
        <v>-54.599999999999994</v>
      </c>
      <c r="H155" s="17">
        <f t="shared" si="13"/>
        <v>0.59606986899563319</v>
      </c>
    </row>
    <row r="156" spans="1:8" ht="18.75" x14ac:dyDescent="0.3">
      <c r="A156" s="27" t="s">
        <v>2</v>
      </c>
      <c r="B156" s="26">
        <v>0</v>
      </c>
      <c r="C156" s="26">
        <v>0</v>
      </c>
      <c r="D156" s="49">
        <v>0</v>
      </c>
      <c r="E156" s="46">
        <v>0</v>
      </c>
      <c r="F156" s="16">
        <f t="shared" si="11"/>
        <v>0</v>
      </c>
      <c r="G156" s="16">
        <f t="shared" si="12"/>
        <v>0</v>
      </c>
      <c r="H156" s="17">
        <f t="shared" si="13"/>
        <v>0</v>
      </c>
    </row>
    <row r="157" spans="1:8" ht="18.75" x14ac:dyDescent="0.3">
      <c r="A157" s="27" t="s">
        <v>3</v>
      </c>
      <c r="B157" s="26">
        <v>0</v>
      </c>
      <c r="C157" s="26">
        <v>0</v>
      </c>
      <c r="D157" s="49">
        <v>0</v>
      </c>
      <c r="E157" s="46">
        <v>0</v>
      </c>
      <c r="F157" s="16">
        <f t="shared" si="11"/>
        <v>0</v>
      </c>
      <c r="G157" s="16">
        <f t="shared" si="12"/>
        <v>0</v>
      </c>
      <c r="H157" s="17">
        <f t="shared" si="13"/>
        <v>0</v>
      </c>
    </row>
    <row r="158" spans="1:8" ht="18.75" x14ac:dyDescent="0.3">
      <c r="A158" s="27" t="s">
        <v>4</v>
      </c>
      <c r="B158" s="26">
        <v>317.2</v>
      </c>
      <c r="C158" s="26">
        <v>91.6</v>
      </c>
      <c r="D158" s="49">
        <v>317.2</v>
      </c>
      <c r="E158" s="46">
        <v>37</v>
      </c>
      <c r="F158" s="16">
        <f t="shared" si="11"/>
        <v>0</v>
      </c>
      <c r="G158" s="16">
        <f t="shared" si="12"/>
        <v>-54.599999999999994</v>
      </c>
      <c r="H158" s="17">
        <f t="shared" si="13"/>
        <v>0.59606986899563319</v>
      </c>
    </row>
    <row r="159" spans="1:8" ht="59.25" customHeight="1" x14ac:dyDescent="0.25">
      <c r="A159" s="28" t="s">
        <v>13</v>
      </c>
      <c r="B159" s="25">
        <f>B160+B161+B162</f>
        <v>15044.9</v>
      </c>
      <c r="C159" s="25">
        <f>C160+C161+C162</f>
        <v>3655.8</v>
      </c>
      <c r="D159" s="50">
        <v>88.2</v>
      </c>
      <c r="E159" s="48">
        <v>0</v>
      </c>
      <c r="F159" s="16">
        <f t="shared" si="11"/>
        <v>-14956.699999999999</v>
      </c>
      <c r="G159" s="16">
        <f t="shared" si="12"/>
        <v>-3655.8</v>
      </c>
      <c r="H159" s="17">
        <f t="shared" si="13"/>
        <v>1</v>
      </c>
    </row>
    <row r="160" spans="1:8" ht="18.75" x14ac:dyDescent="0.3">
      <c r="A160" s="27" t="s">
        <v>2</v>
      </c>
      <c r="B160" s="26">
        <f>B164+B168+B172+B176</f>
        <v>0</v>
      </c>
      <c r="C160" s="26">
        <f>C164+C168+C172+C176</f>
        <v>0</v>
      </c>
      <c r="D160" s="49">
        <v>0</v>
      </c>
      <c r="E160" s="46">
        <v>0</v>
      </c>
      <c r="F160" s="16">
        <f t="shared" si="11"/>
        <v>0</v>
      </c>
      <c r="G160" s="16">
        <f t="shared" si="12"/>
        <v>0</v>
      </c>
      <c r="H160" s="17">
        <f t="shared" si="13"/>
        <v>0</v>
      </c>
    </row>
    <row r="161" spans="1:8" ht="18.75" x14ac:dyDescent="0.3">
      <c r="A161" s="27" t="s">
        <v>3</v>
      </c>
      <c r="B161" s="26">
        <f>B165+B169+B173+B177</f>
        <v>121.4</v>
      </c>
      <c r="C161" s="26">
        <f>C165+C169+C173+C175</f>
        <v>8.4</v>
      </c>
      <c r="D161" s="49">
        <v>88.2</v>
      </c>
      <c r="E161" s="46">
        <v>0</v>
      </c>
      <c r="F161" s="16">
        <f t="shared" si="11"/>
        <v>-33.200000000000003</v>
      </c>
      <c r="G161" s="16">
        <f t="shared" si="12"/>
        <v>-8.4</v>
      </c>
      <c r="H161" s="17">
        <f t="shared" si="13"/>
        <v>1</v>
      </c>
    </row>
    <row r="162" spans="1:8" ht="18.75" x14ac:dyDescent="0.3">
      <c r="A162" s="27" t="s">
        <v>4</v>
      </c>
      <c r="B162" s="26">
        <f>B166+B170+B174+B178</f>
        <v>14923.5</v>
      </c>
      <c r="C162" s="26">
        <f>C166+C170+C174+C178</f>
        <v>3647.4</v>
      </c>
      <c r="D162" s="49">
        <v>0</v>
      </c>
      <c r="E162" s="46">
        <v>0</v>
      </c>
      <c r="F162" s="16">
        <f t="shared" si="11"/>
        <v>-14923.5</v>
      </c>
      <c r="G162" s="16">
        <f t="shared" si="12"/>
        <v>-3647.4</v>
      </c>
      <c r="H162" s="17">
        <f t="shared" si="13"/>
        <v>1</v>
      </c>
    </row>
    <row r="163" spans="1:8" ht="79.5" customHeight="1" x14ac:dyDescent="0.25">
      <c r="A163" s="31" t="s">
        <v>14</v>
      </c>
      <c r="B163" s="26">
        <f>B164+B165+B166</f>
        <v>100</v>
      </c>
      <c r="C163" s="26">
        <f>C164+C165+C166</f>
        <v>0</v>
      </c>
      <c r="D163" s="49">
        <v>0</v>
      </c>
      <c r="E163" s="46">
        <v>0</v>
      </c>
      <c r="F163" s="16">
        <f t="shared" si="11"/>
        <v>-100</v>
      </c>
      <c r="G163" s="16">
        <f t="shared" si="12"/>
        <v>0</v>
      </c>
      <c r="H163" s="17">
        <f t="shared" si="13"/>
        <v>0</v>
      </c>
    </row>
    <row r="164" spans="1:8" ht="18.75" x14ac:dyDescent="0.3">
      <c r="A164" s="27" t="s">
        <v>2</v>
      </c>
      <c r="B164" s="26">
        <v>0</v>
      </c>
      <c r="C164" s="26">
        <v>0</v>
      </c>
      <c r="D164" s="49">
        <v>0</v>
      </c>
      <c r="E164" s="46">
        <v>0</v>
      </c>
      <c r="F164" s="16">
        <f t="shared" si="11"/>
        <v>0</v>
      </c>
      <c r="G164" s="16">
        <f t="shared" si="12"/>
        <v>0</v>
      </c>
      <c r="H164" s="17">
        <f t="shared" si="13"/>
        <v>0</v>
      </c>
    </row>
    <row r="165" spans="1:8" ht="18.75" x14ac:dyDescent="0.3">
      <c r="A165" s="27" t="s">
        <v>3</v>
      </c>
      <c r="B165" s="26">
        <v>0</v>
      </c>
      <c r="C165" s="26">
        <v>0</v>
      </c>
      <c r="D165" s="49">
        <v>0</v>
      </c>
      <c r="E165" s="46">
        <v>0</v>
      </c>
      <c r="F165" s="16">
        <f t="shared" si="11"/>
        <v>0</v>
      </c>
      <c r="G165" s="16">
        <f t="shared" si="12"/>
        <v>0</v>
      </c>
      <c r="H165" s="17">
        <f t="shared" si="13"/>
        <v>0</v>
      </c>
    </row>
    <row r="166" spans="1:8" ht="18.75" x14ac:dyDescent="0.3">
      <c r="A166" s="27" t="s">
        <v>4</v>
      </c>
      <c r="B166" s="26">
        <v>100</v>
      </c>
      <c r="C166" s="26">
        <v>0</v>
      </c>
      <c r="D166" s="49">
        <v>0</v>
      </c>
      <c r="E166" s="46">
        <v>0</v>
      </c>
      <c r="F166" s="16">
        <f t="shared" si="11"/>
        <v>-100</v>
      </c>
      <c r="G166" s="16">
        <f t="shared" si="12"/>
        <v>0</v>
      </c>
      <c r="H166" s="17">
        <f t="shared" si="13"/>
        <v>0</v>
      </c>
    </row>
    <row r="167" spans="1:8" ht="112.5" customHeight="1" x14ac:dyDescent="0.25">
      <c r="A167" s="31" t="s">
        <v>15</v>
      </c>
      <c r="B167" s="26">
        <f>B168+B169+B170</f>
        <v>14743.5</v>
      </c>
      <c r="C167" s="26">
        <f>C168+C169+C170</f>
        <v>3647.4</v>
      </c>
      <c r="D167" s="49">
        <v>16887.400000000001</v>
      </c>
      <c r="E167" s="46">
        <v>4051</v>
      </c>
      <c r="F167" s="16">
        <f t="shared" si="11"/>
        <v>2143.9000000000015</v>
      </c>
      <c r="G167" s="16">
        <f t="shared" si="12"/>
        <v>403.59999999999991</v>
      </c>
      <c r="H167" s="17">
        <f t="shared" si="13"/>
        <v>0.11065416461040734</v>
      </c>
    </row>
    <row r="168" spans="1:8" ht="18.75" x14ac:dyDescent="0.3">
      <c r="A168" s="27" t="s">
        <v>2</v>
      </c>
      <c r="B168" s="26">
        <v>0</v>
      </c>
      <c r="C168" s="26">
        <v>0</v>
      </c>
      <c r="D168" s="49">
        <v>0</v>
      </c>
      <c r="E168" s="46">
        <v>0</v>
      </c>
      <c r="F168" s="16">
        <f t="shared" si="11"/>
        <v>0</v>
      </c>
      <c r="G168" s="16">
        <f t="shared" si="12"/>
        <v>0</v>
      </c>
      <c r="H168" s="17">
        <f t="shared" si="13"/>
        <v>0</v>
      </c>
    </row>
    <row r="169" spans="1:8" ht="18.75" x14ac:dyDescent="0.3">
      <c r="A169" s="27" t="s">
        <v>3</v>
      </c>
      <c r="B169" s="26">
        <v>0</v>
      </c>
      <c r="C169" s="26">
        <v>0</v>
      </c>
      <c r="D169" s="49">
        <v>0</v>
      </c>
      <c r="E169" s="46">
        <v>0</v>
      </c>
      <c r="F169" s="16">
        <f t="shared" si="11"/>
        <v>0</v>
      </c>
      <c r="G169" s="16">
        <f t="shared" si="12"/>
        <v>0</v>
      </c>
      <c r="H169" s="17">
        <f t="shared" si="13"/>
        <v>0</v>
      </c>
    </row>
    <row r="170" spans="1:8" ht="18.75" x14ac:dyDescent="0.3">
      <c r="A170" s="27" t="s">
        <v>4</v>
      </c>
      <c r="B170" s="26">
        <v>14743.5</v>
      </c>
      <c r="C170" s="26">
        <v>3647.4</v>
      </c>
      <c r="D170" s="49">
        <v>16887.400000000001</v>
      </c>
      <c r="E170" s="46">
        <v>4051</v>
      </c>
      <c r="F170" s="16">
        <f t="shared" si="11"/>
        <v>2143.9000000000015</v>
      </c>
      <c r="G170" s="16">
        <f t="shared" si="12"/>
        <v>403.59999999999991</v>
      </c>
      <c r="H170" s="17">
        <f t="shared" si="13"/>
        <v>0.11065416461040734</v>
      </c>
    </row>
    <row r="171" spans="1:8" ht="85.5" customHeight="1" x14ac:dyDescent="0.25">
      <c r="A171" s="29" t="s">
        <v>16</v>
      </c>
      <c r="B171" s="26">
        <f>B172+B173+B174</f>
        <v>114.1</v>
      </c>
      <c r="C171" s="26">
        <f>C172+C173+C174</f>
        <v>8.4</v>
      </c>
      <c r="D171" s="49">
        <v>334.5</v>
      </c>
      <c r="E171" s="46">
        <v>8.6999999999999993</v>
      </c>
      <c r="F171" s="16">
        <f t="shared" si="11"/>
        <v>220.4</v>
      </c>
      <c r="G171" s="16">
        <f t="shared" si="12"/>
        <v>0.29999999999999893</v>
      </c>
      <c r="H171" s="17">
        <f t="shared" si="13"/>
        <v>3.5714285714285587E-2</v>
      </c>
    </row>
    <row r="172" spans="1:8" ht="18.75" x14ac:dyDescent="0.3">
      <c r="A172" s="27" t="s">
        <v>2</v>
      </c>
      <c r="B172" s="26">
        <v>0</v>
      </c>
      <c r="C172" s="26">
        <v>0</v>
      </c>
      <c r="D172" s="49">
        <v>0</v>
      </c>
      <c r="E172" s="46">
        <v>0</v>
      </c>
      <c r="F172" s="16">
        <f t="shared" si="11"/>
        <v>0</v>
      </c>
      <c r="G172" s="16">
        <f t="shared" si="12"/>
        <v>0</v>
      </c>
      <c r="H172" s="17">
        <f t="shared" si="13"/>
        <v>0</v>
      </c>
    </row>
    <row r="173" spans="1:8" ht="18.75" x14ac:dyDescent="0.3">
      <c r="A173" s="27" t="s">
        <v>3</v>
      </c>
      <c r="B173" s="26">
        <v>34.1</v>
      </c>
      <c r="C173" s="26">
        <v>8.4</v>
      </c>
      <c r="D173" s="49">
        <v>34.5</v>
      </c>
      <c r="E173" s="46">
        <v>8.6999999999999993</v>
      </c>
      <c r="F173" s="16">
        <f t="shared" si="11"/>
        <v>0.39999999999999858</v>
      </c>
      <c r="G173" s="16">
        <f t="shared" si="12"/>
        <v>0.29999999999999893</v>
      </c>
      <c r="H173" s="17">
        <f t="shared" si="13"/>
        <v>3.5714285714285587E-2</v>
      </c>
    </row>
    <row r="174" spans="1:8" ht="18.75" x14ac:dyDescent="0.3">
      <c r="A174" s="27" t="s">
        <v>4</v>
      </c>
      <c r="B174" s="26">
        <v>80</v>
      </c>
      <c r="C174" s="26">
        <v>0</v>
      </c>
      <c r="D174" s="49">
        <v>300</v>
      </c>
      <c r="E174" s="46">
        <v>0</v>
      </c>
      <c r="F174" s="16">
        <f t="shared" si="11"/>
        <v>220</v>
      </c>
      <c r="G174" s="16">
        <f t="shared" si="12"/>
        <v>0</v>
      </c>
      <c r="H174" s="17">
        <f t="shared" si="13"/>
        <v>0</v>
      </c>
    </row>
    <row r="175" spans="1:8" ht="56.25" x14ac:dyDescent="0.3">
      <c r="A175" s="32" t="s">
        <v>5</v>
      </c>
      <c r="B175" s="26">
        <f>B176+B177+B178</f>
        <v>87.3</v>
      </c>
      <c r="C175" s="26">
        <f>C176+C177+C178</f>
        <v>0</v>
      </c>
      <c r="D175" s="49">
        <v>91.4</v>
      </c>
      <c r="E175" s="46">
        <v>30</v>
      </c>
      <c r="F175" s="16">
        <f t="shared" si="11"/>
        <v>4.1000000000000085</v>
      </c>
      <c r="G175" s="16">
        <f t="shared" si="12"/>
        <v>30</v>
      </c>
      <c r="H175" s="17">
        <f t="shared" si="13"/>
        <v>0</v>
      </c>
    </row>
    <row r="176" spans="1:8" ht="18.75" x14ac:dyDescent="0.3">
      <c r="A176" s="27" t="s">
        <v>2</v>
      </c>
      <c r="B176" s="26">
        <v>0</v>
      </c>
      <c r="C176" s="26">
        <v>0</v>
      </c>
      <c r="D176" s="49">
        <v>0</v>
      </c>
      <c r="E176" s="46">
        <v>0</v>
      </c>
      <c r="F176" s="16">
        <f t="shared" si="11"/>
        <v>0</v>
      </c>
      <c r="G176" s="16">
        <f t="shared" si="12"/>
        <v>0</v>
      </c>
      <c r="H176" s="17">
        <f t="shared" si="13"/>
        <v>0</v>
      </c>
    </row>
    <row r="177" spans="1:8" ht="18.75" x14ac:dyDescent="0.3">
      <c r="A177" s="27" t="s">
        <v>3</v>
      </c>
      <c r="B177" s="26">
        <v>87.3</v>
      </c>
      <c r="C177" s="26">
        <v>0</v>
      </c>
      <c r="D177" s="49">
        <v>0</v>
      </c>
      <c r="E177" s="46">
        <v>0</v>
      </c>
      <c r="F177" s="16">
        <f t="shared" si="11"/>
        <v>-87.3</v>
      </c>
      <c r="G177" s="16">
        <f t="shared" si="12"/>
        <v>0</v>
      </c>
      <c r="H177" s="17">
        <f t="shared" si="13"/>
        <v>0</v>
      </c>
    </row>
    <row r="178" spans="1:8" ht="18.75" x14ac:dyDescent="0.3">
      <c r="A178" s="27" t="s">
        <v>4</v>
      </c>
      <c r="B178" s="26">
        <v>0</v>
      </c>
      <c r="C178" s="26">
        <v>0</v>
      </c>
      <c r="D178" s="49">
        <v>91.4</v>
      </c>
      <c r="E178" s="46">
        <v>30</v>
      </c>
      <c r="F178" s="16">
        <f t="shared" si="11"/>
        <v>91.4</v>
      </c>
      <c r="G178" s="16">
        <f t="shared" si="12"/>
        <v>30</v>
      </c>
      <c r="H178" s="17">
        <f t="shared" si="13"/>
        <v>0</v>
      </c>
    </row>
    <row r="179" spans="1:8" ht="63.75" customHeight="1" x14ac:dyDescent="0.25">
      <c r="A179" s="28" t="s">
        <v>57</v>
      </c>
      <c r="B179" s="25">
        <f>B180+B181+B182</f>
        <v>11.7</v>
      </c>
      <c r="C179" s="25">
        <f t="shared" ref="C179" si="15">C180+C181+C182</f>
        <v>0</v>
      </c>
      <c r="D179" s="50">
        <v>4890.8999999999996</v>
      </c>
      <c r="E179" s="48">
        <v>266.2</v>
      </c>
      <c r="F179" s="16">
        <f t="shared" si="11"/>
        <v>4879.2</v>
      </c>
      <c r="G179" s="16">
        <f t="shared" si="12"/>
        <v>266.2</v>
      </c>
      <c r="H179" s="17">
        <f t="shared" si="13"/>
        <v>0</v>
      </c>
    </row>
    <row r="180" spans="1:8" ht="18" customHeight="1" x14ac:dyDescent="0.25">
      <c r="A180" s="38" t="s">
        <v>2</v>
      </c>
      <c r="B180" s="26">
        <v>0</v>
      </c>
      <c r="C180" s="26">
        <v>0</v>
      </c>
      <c r="D180" s="49">
        <v>0</v>
      </c>
      <c r="E180" s="46">
        <v>0</v>
      </c>
      <c r="F180" s="16">
        <f t="shared" si="11"/>
        <v>0</v>
      </c>
      <c r="G180" s="16">
        <f t="shared" si="12"/>
        <v>0</v>
      </c>
      <c r="H180" s="17">
        <f t="shared" si="13"/>
        <v>0</v>
      </c>
    </row>
    <row r="181" spans="1:8" ht="18.75" customHeight="1" x14ac:dyDescent="0.25">
      <c r="A181" s="38" t="s">
        <v>3</v>
      </c>
      <c r="B181" s="26">
        <v>0</v>
      </c>
      <c r="C181" s="26">
        <v>0</v>
      </c>
      <c r="D181" s="49">
        <v>961.1</v>
      </c>
      <c r="E181" s="46">
        <v>240.3</v>
      </c>
      <c r="F181" s="16">
        <f t="shared" si="11"/>
        <v>961.1</v>
      </c>
      <c r="G181" s="16">
        <f t="shared" si="12"/>
        <v>240.3</v>
      </c>
      <c r="H181" s="17">
        <f t="shared" si="13"/>
        <v>0</v>
      </c>
    </row>
    <row r="182" spans="1:8" ht="18" customHeight="1" x14ac:dyDescent="0.25">
      <c r="A182" s="38" t="s">
        <v>4</v>
      </c>
      <c r="B182" s="26">
        <v>11.7</v>
      </c>
      <c r="C182" s="26">
        <v>0</v>
      </c>
      <c r="D182" s="49">
        <v>3929.8</v>
      </c>
      <c r="E182" s="46">
        <v>25.9</v>
      </c>
      <c r="F182" s="16">
        <f t="shared" si="11"/>
        <v>3918.1000000000004</v>
      </c>
      <c r="G182" s="16">
        <f t="shared" si="12"/>
        <v>25.9</v>
      </c>
      <c r="H182" s="17">
        <f t="shared" si="13"/>
        <v>0</v>
      </c>
    </row>
    <row r="183" spans="1:8" ht="63.75" customHeight="1" x14ac:dyDescent="0.25">
      <c r="A183" s="28" t="s">
        <v>45</v>
      </c>
      <c r="B183" s="25">
        <f>B184+B185+B186</f>
        <v>985.3</v>
      </c>
      <c r="C183" s="25">
        <f>C184+C185+C186</f>
        <v>236.7</v>
      </c>
      <c r="D183" s="50">
        <v>30</v>
      </c>
      <c r="E183" s="48">
        <v>0</v>
      </c>
      <c r="F183" s="16">
        <f t="shared" si="11"/>
        <v>-955.3</v>
      </c>
      <c r="G183" s="16">
        <f t="shared" si="12"/>
        <v>-236.7</v>
      </c>
      <c r="H183" s="17">
        <f t="shared" si="13"/>
        <v>1</v>
      </c>
    </row>
    <row r="184" spans="1:8" ht="18.75" x14ac:dyDescent="0.3">
      <c r="A184" s="27" t="s">
        <v>2</v>
      </c>
      <c r="B184" s="26">
        <v>0</v>
      </c>
      <c r="C184" s="26">
        <v>0</v>
      </c>
      <c r="D184" s="49">
        <v>0</v>
      </c>
      <c r="E184" s="46">
        <v>0</v>
      </c>
      <c r="F184" s="16">
        <f t="shared" si="11"/>
        <v>0</v>
      </c>
      <c r="G184" s="16">
        <f t="shared" si="12"/>
        <v>0</v>
      </c>
      <c r="H184" s="17">
        <f t="shared" si="13"/>
        <v>0</v>
      </c>
    </row>
    <row r="185" spans="1:8" ht="18.75" x14ac:dyDescent="0.3">
      <c r="A185" s="27" t="s">
        <v>3</v>
      </c>
      <c r="B185" s="26">
        <v>912.3</v>
      </c>
      <c r="C185" s="26">
        <v>227.1</v>
      </c>
      <c r="D185" s="49">
        <v>0</v>
      </c>
      <c r="E185" s="46">
        <v>0</v>
      </c>
      <c r="F185" s="16">
        <f t="shared" si="11"/>
        <v>-912.3</v>
      </c>
      <c r="G185" s="16">
        <f t="shared" si="12"/>
        <v>-227.1</v>
      </c>
      <c r="H185" s="17">
        <f t="shared" si="13"/>
        <v>1</v>
      </c>
    </row>
    <row r="186" spans="1:8" ht="18.75" x14ac:dyDescent="0.3">
      <c r="A186" s="27" t="s">
        <v>4</v>
      </c>
      <c r="B186" s="26">
        <v>73</v>
      </c>
      <c r="C186" s="26">
        <v>9.6</v>
      </c>
      <c r="D186" s="49">
        <v>30</v>
      </c>
      <c r="E186" s="46">
        <v>0</v>
      </c>
      <c r="F186" s="16">
        <f t="shared" si="11"/>
        <v>-43</v>
      </c>
      <c r="G186" s="16">
        <f t="shared" si="12"/>
        <v>-9.6</v>
      </c>
      <c r="H186" s="17">
        <f t="shared" si="13"/>
        <v>1</v>
      </c>
    </row>
    <row r="187" spans="1:8" ht="98.25" customHeight="1" x14ac:dyDescent="0.25">
      <c r="A187" s="28" t="s">
        <v>47</v>
      </c>
      <c r="B187" s="25">
        <f>B188+B189+B190</f>
        <v>30</v>
      </c>
      <c r="C187" s="25">
        <f>C188+C189+C190</f>
        <v>0</v>
      </c>
      <c r="D187" s="50">
        <v>30</v>
      </c>
      <c r="E187" s="48">
        <v>0</v>
      </c>
      <c r="F187" s="16">
        <f t="shared" si="11"/>
        <v>0</v>
      </c>
      <c r="G187" s="16">
        <f t="shared" si="12"/>
        <v>0</v>
      </c>
      <c r="H187" s="17">
        <f t="shared" si="13"/>
        <v>0</v>
      </c>
    </row>
    <row r="188" spans="1:8" ht="18.75" x14ac:dyDescent="0.3">
      <c r="A188" s="32" t="s">
        <v>6</v>
      </c>
      <c r="B188" s="26">
        <v>0</v>
      </c>
      <c r="C188" s="26">
        <v>0</v>
      </c>
      <c r="D188" s="49">
        <v>0</v>
      </c>
      <c r="E188" s="46">
        <v>0</v>
      </c>
      <c r="F188" s="16">
        <f t="shared" si="11"/>
        <v>0</v>
      </c>
      <c r="G188" s="16">
        <f t="shared" si="12"/>
        <v>0</v>
      </c>
      <c r="H188" s="17">
        <f t="shared" si="13"/>
        <v>0</v>
      </c>
    </row>
    <row r="189" spans="1:8" ht="18.75" x14ac:dyDescent="0.3">
      <c r="A189" s="32" t="s">
        <v>3</v>
      </c>
      <c r="B189" s="26">
        <v>0</v>
      </c>
      <c r="C189" s="26">
        <v>0</v>
      </c>
      <c r="D189" s="49">
        <v>0</v>
      </c>
      <c r="E189" s="46">
        <v>0</v>
      </c>
      <c r="F189" s="16">
        <f t="shared" si="11"/>
        <v>0</v>
      </c>
      <c r="G189" s="16">
        <f t="shared" si="12"/>
        <v>0</v>
      </c>
      <c r="H189" s="17">
        <f t="shared" si="13"/>
        <v>0</v>
      </c>
    </row>
    <row r="190" spans="1:8" ht="18.75" x14ac:dyDescent="0.3">
      <c r="A190" s="32" t="s">
        <v>4</v>
      </c>
      <c r="B190" s="26">
        <v>30</v>
      </c>
      <c r="C190" s="26">
        <v>0</v>
      </c>
      <c r="D190" s="49">
        <v>30</v>
      </c>
      <c r="E190" s="46">
        <v>0</v>
      </c>
      <c r="F190" s="16">
        <f t="shared" si="11"/>
        <v>0</v>
      </c>
      <c r="G190" s="16">
        <f t="shared" si="12"/>
        <v>0</v>
      </c>
      <c r="H190" s="17">
        <f t="shared" si="13"/>
        <v>0</v>
      </c>
    </row>
    <row r="191" spans="1:8" ht="78" customHeight="1" x14ac:dyDescent="0.25">
      <c r="A191" s="44" t="s">
        <v>17</v>
      </c>
      <c r="B191" s="25">
        <f>B192+B193+B194</f>
        <v>3607.8</v>
      </c>
      <c r="C191" s="25">
        <f>C192+C193+C194</f>
        <v>273.2</v>
      </c>
      <c r="D191" s="50">
        <v>8752.4</v>
      </c>
      <c r="E191" s="48">
        <v>281.7</v>
      </c>
      <c r="F191" s="16">
        <f t="shared" si="11"/>
        <v>5144.5999999999995</v>
      </c>
      <c r="G191" s="16">
        <f t="shared" si="12"/>
        <v>8.5</v>
      </c>
      <c r="H191" s="17">
        <f t="shared" si="13"/>
        <v>3.111273792093705E-2</v>
      </c>
    </row>
    <row r="192" spans="1:8" ht="18.75" x14ac:dyDescent="0.3">
      <c r="A192" s="27" t="s">
        <v>2</v>
      </c>
      <c r="B192" s="26">
        <f>B196+B200</f>
        <v>0</v>
      </c>
      <c r="C192" s="26">
        <f>C196+C200</f>
        <v>0</v>
      </c>
      <c r="D192" s="49">
        <v>0</v>
      </c>
      <c r="E192" s="46">
        <v>0</v>
      </c>
      <c r="F192" s="16">
        <f t="shared" si="11"/>
        <v>0</v>
      </c>
      <c r="G192" s="16">
        <f t="shared" si="12"/>
        <v>0</v>
      </c>
      <c r="H192" s="17">
        <f t="shared" si="13"/>
        <v>0</v>
      </c>
    </row>
    <row r="193" spans="1:8" ht="18.75" x14ac:dyDescent="0.3">
      <c r="A193" s="27" t="s">
        <v>3</v>
      </c>
      <c r="B193" s="26">
        <f>B197+B201</f>
        <v>297</v>
      </c>
      <c r="C193" s="26">
        <f t="shared" ref="C193:C194" si="16">C197+C201</f>
        <v>0</v>
      </c>
      <c r="D193" s="49">
        <v>552.9</v>
      </c>
      <c r="E193" s="46">
        <v>63.1</v>
      </c>
      <c r="F193" s="16">
        <f t="shared" si="11"/>
        <v>255.89999999999998</v>
      </c>
      <c r="G193" s="16">
        <f t="shared" si="12"/>
        <v>63.1</v>
      </c>
      <c r="H193" s="17">
        <f t="shared" si="13"/>
        <v>0</v>
      </c>
    </row>
    <row r="194" spans="1:8" ht="18.75" x14ac:dyDescent="0.3">
      <c r="A194" s="27" t="s">
        <v>4</v>
      </c>
      <c r="B194" s="26">
        <f>B198+B202</f>
        <v>3310.8</v>
      </c>
      <c r="C194" s="26">
        <f t="shared" si="16"/>
        <v>273.2</v>
      </c>
      <c r="D194" s="49">
        <v>8199.5</v>
      </c>
      <c r="E194" s="46">
        <v>218.6</v>
      </c>
      <c r="F194" s="16">
        <f t="shared" si="11"/>
        <v>4888.7</v>
      </c>
      <c r="G194" s="16">
        <f t="shared" si="12"/>
        <v>-54.599999999999994</v>
      </c>
      <c r="H194" s="17">
        <f t="shared" si="13"/>
        <v>0.19985358711566614</v>
      </c>
    </row>
    <row r="195" spans="1:8" ht="60" customHeight="1" x14ac:dyDescent="0.25">
      <c r="A195" s="29" t="s">
        <v>18</v>
      </c>
      <c r="B195" s="26">
        <f>B196+B197+B198</f>
        <v>3514.3</v>
      </c>
      <c r="C195" s="26">
        <f>C196+C197+C198</f>
        <v>273.2</v>
      </c>
      <c r="D195" s="49">
        <v>8658.9</v>
      </c>
      <c r="E195" s="46">
        <v>281.7</v>
      </c>
      <c r="F195" s="16">
        <f t="shared" si="11"/>
        <v>5144.5999999999995</v>
      </c>
      <c r="G195" s="16">
        <f t="shared" si="12"/>
        <v>8.5</v>
      </c>
      <c r="H195" s="17">
        <f t="shared" si="13"/>
        <v>3.111273792093705E-2</v>
      </c>
    </row>
    <row r="196" spans="1:8" ht="18.75" x14ac:dyDescent="0.3">
      <c r="A196" s="27" t="s">
        <v>2</v>
      </c>
      <c r="B196" s="26">
        <v>0</v>
      </c>
      <c r="C196" s="26">
        <v>0</v>
      </c>
      <c r="D196" s="49">
        <v>0</v>
      </c>
      <c r="E196" s="46">
        <v>0</v>
      </c>
      <c r="F196" s="16">
        <f t="shared" si="11"/>
        <v>0</v>
      </c>
      <c r="G196" s="16">
        <f t="shared" si="12"/>
        <v>0</v>
      </c>
      <c r="H196" s="17">
        <f t="shared" si="13"/>
        <v>0</v>
      </c>
    </row>
    <row r="197" spans="1:8" ht="18.75" x14ac:dyDescent="0.3">
      <c r="A197" s="27" t="s">
        <v>3</v>
      </c>
      <c r="B197" s="26">
        <v>297</v>
      </c>
      <c r="C197" s="26">
        <v>0</v>
      </c>
      <c r="D197" s="49">
        <v>552.9</v>
      </c>
      <c r="E197" s="46">
        <v>63.1</v>
      </c>
      <c r="F197" s="16">
        <f t="shared" si="11"/>
        <v>255.89999999999998</v>
      </c>
      <c r="G197" s="16">
        <f t="shared" si="12"/>
        <v>63.1</v>
      </c>
      <c r="H197" s="17">
        <f t="shared" si="13"/>
        <v>0</v>
      </c>
    </row>
    <row r="198" spans="1:8" ht="18.75" x14ac:dyDescent="0.3">
      <c r="A198" s="27" t="s">
        <v>4</v>
      </c>
      <c r="B198" s="26">
        <v>3217.3</v>
      </c>
      <c r="C198" s="26">
        <v>273.2</v>
      </c>
      <c r="D198" s="49">
        <v>8106</v>
      </c>
      <c r="E198" s="46">
        <v>218.6</v>
      </c>
      <c r="F198" s="16">
        <f t="shared" si="11"/>
        <v>4888.7</v>
      </c>
      <c r="G198" s="16">
        <f t="shared" si="12"/>
        <v>-54.599999999999994</v>
      </c>
      <c r="H198" s="17">
        <f t="shared" si="13"/>
        <v>0.19985358711566614</v>
      </c>
    </row>
    <row r="199" spans="1:8" ht="60.75" customHeight="1" x14ac:dyDescent="0.25">
      <c r="A199" s="29" t="s">
        <v>19</v>
      </c>
      <c r="B199" s="26">
        <f>B200+B201+B202</f>
        <v>93.5</v>
      </c>
      <c r="C199" s="26">
        <f>C200+C201+C202</f>
        <v>0</v>
      </c>
      <c r="D199" s="49">
        <v>93.5</v>
      </c>
      <c r="E199" s="46">
        <v>0</v>
      </c>
      <c r="F199" s="16">
        <f t="shared" si="11"/>
        <v>0</v>
      </c>
      <c r="G199" s="16">
        <f t="shared" si="12"/>
        <v>0</v>
      </c>
      <c r="H199" s="17">
        <f t="shared" si="13"/>
        <v>0</v>
      </c>
    </row>
    <row r="200" spans="1:8" ht="18.75" x14ac:dyDescent="0.3">
      <c r="A200" s="27" t="s">
        <v>2</v>
      </c>
      <c r="B200" s="26">
        <v>0</v>
      </c>
      <c r="C200" s="26">
        <v>0</v>
      </c>
      <c r="D200" s="49">
        <v>0</v>
      </c>
      <c r="E200" s="46">
        <v>0</v>
      </c>
      <c r="F200" s="16">
        <f t="shared" si="11"/>
        <v>0</v>
      </c>
      <c r="G200" s="16">
        <f t="shared" si="12"/>
        <v>0</v>
      </c>
      <c r="H200" s="17">
        <f t="shared" si="13"/>
        <v>0</v>
      </c>
    </row>
    <row r="201" spans="1:8" ht="18.75" x14ac:dyDescent="0.3">
      <c r="A201" s="27" t="s">
        <v>3</v>
      </c>
      <c r="B201" s="26">
        <v>0</v>
      </c>
      <c r="C201" s="26">
        <v>0</v>
      </c>
      <c r="D201" s="49">
        <v>0</v>
      </c>
      <c r="E201" s="46">
        <v>0</v>
      </c>
      <c r="F201" s="16">
        <f t="shared" si="11"/>
        <v>0</v>
      </c>
      <c r="G201" s="16">
        <f t="shared" si="12"/>
        <v>0</v>
      </c>
      <c r="H201" s="17">
        <f t="shared" si="13"/>
        <v>0</v>
      </c>
    </row>
    <row r="202" spans="1:8" ht="18.75" x14ac:dyDescent="0.3">
      <c r="A202" s="27" t="s">
        <v>4</v>
      </c>
      <c r="B202" s="26">
        <v>93.5</v>
      </c>
      <c r="C202" s="26">
        <v>0</v>
      </c>
      <c r="D202" s="49">
        <v>93.5</v>
      </c>
      <c r="E202" s="46">
        <v>0</v>
      </c>
      <c r="F202" s="16">
        <f t="shared" si="11"/>
        <v>0</v>
      </c>
      <c r="G202" s="16">
        <f t="shared" si="12"/>
        <v>0</v>
      </c>
      <c r="H202" s="17">
        <f t="shared" si="13"/>
        <v>0</v>
      </c>
    </row>
    <row r="203" spans="1:8" ht="63" customHeight="1" x14ac:dyDescent="0.25">
      <c r="A203" s="28" t="s">
        <v>20</v>
      </c>
      <c r="B203" s="25">
        <f>B204+B205+B206</f>
        <v>1480</v>
      </c>
      <c r="C203" s="25">
        <f>C204+C205+C206</f>
        <v>0</v>
      </c>
      <c r="D203" s="50">
        <v>1935.6</v>
      </c>
      <c r="E203" s="48">
        <v>6.6</v>
      </c>
      <c r="F203" s="16">
        <f t="shared" si="11"/>
        <v>455.59999999999991</v>
      </c>
      <c r="G203" s="16">
        <f t="shared" si="12"/>
        <v>6.6</v>
      </c>
      <c r="H203" s="17">
        <f t="shared" si="13"/>
        <v>0</v>
      </c>
    </row>
    <row r="204" spans="1:8" ht="18.75" x14ac:dyDescent="0.3">
      <c r="A204" s="27" t="s">
        <v>2</v>
      </c>
      <c r="B204" s="26">
        <v>0</v>
      </c>
      <c r="C204" s="26">
        <v>0</v>
      </c>
      <c r="D204" s="49">
        <v>0</v>
      </c>
      <c r="E204" s="46">
        <v>0</v>
      </c>
      <c r="F204" s="16">
        <f t="shared" ref="F204:F242" si="17">D204-B204</f>
        <v>0</v>
      </c>
      <c r="G204" s="16">
        <f t="shared" ref="G204:G242" si="18">E204-C204</f>
        <v>0</v>
      </c>
      <c r="H204" s="17">
        <f t="shared" ref="H204:H242" si="19">IFERROR(IF((1-E204/C204)&lt;=0,(1-E204/C204)*-1,(1-E204/C204)),0)</f>
        <v>0</v>
      </c>
    </row>
    <row r="205" spans="1:8" ht="18.75" x14ac:dyDescent="0.3">
      <c r="A205" s="27" t="s">
        <v>3</v>
      </c>
      <c r="B205" s="26">
        <v>0</v>
      </c>
      <c r="C205" s="26">
        <v>0</v>
      </c>
      <c r="D205" s="49">
        <v>500</v>
      </c>
      <c r="E205" s="46">
        <v>0</v>
      </c>
      <c r="F205" s="16">
        <f t="shared" si="17"/>
        <v>500</v>
      </c>
      <c r="G205" s="16">
        <f t="shared" si="18"/>
        <v>0</v>
      </c>
      <c r="H205" s="17">
        <f t="shared" si="19"/>
        <v>0</v>
      </c>
    </row>
    <row r="206" spans="1:8" ht="18.75" x14ac:dyDescent="0.3">
      <c r="A206" s="27" t="s">
        <v>4</v>
      </c>
      <c r="B206" s="26">
        <v>1480</v>
      </c>
      <c r="C206" s="26">
        <v>0</v>
      </c>
      <c r="D206" s="49">
        <v>1435.6</v>
      </c>
      <c r="E206" s="46">
        <v>6.6</v>
      </c>
      <c r="F206" s="16">
        <f t="shared" si="17"/>
        <v>-44.400000000000091</v>
      </c>
      <c r="G206" s="16">
        <f t="shared" si="18"/>
        <v>6.6</v>
      </c>
      <c r="H206" s="17">
        <f t="shared" si="19"/>
        <v>0</v>
      </c>
    </row>
    <row r="207" spans="1:8" ht="60.75" customHeight="1" x14ac:dyDescent="0.25">
      <c r="A207" s="28" t="s">
        <v>46</v>
      </c>
      <c r="B207" s="25">
        <f>B208+B209+B210</f>
        <v>134898.6</v>
      </c>
      <c r="C207" s="25">
        <f>C208+C209+C210</f>
        <v>0</v>
      </c>
      <c r="D207" s="50">
        <f>D208+D209+D210</f>
        <v>31257</v>
      </c>
      <c r="E207" s="48">
        <v>0</v>
      </c>
      <c r="F207" s="16">
        <f t="shared" si="17"/>
        <v>-103641.60000000001</v>
      </c>
      <c r="G207" s="16">
        <f t="shared" si="18"/>
        <v>0</v>
      </c>
      <c r="H207" s="17">
        <f t="shared" si="19"/>
        <v>0</v>
      </c>
    </row>
    <row r="208" spans="1:8" ht="18.75" x14ac:dyDescent="0.3">
      <c r="A208" s="27" t="s">
        <v>2</v>
      </c>
      <c r="B208" s="26">
        <v>27386.799999999999</v>
      </c>
      <c r="C208" s="26">
        <v>0</v>
      </c>
      <c r="D208" s="49">
        <v>28506.3</v>
      </c>
      <c r="E208" s="46">
        <v>0</v>
      </c>
      <c r="F208" s="16">
        <f t="shared" si="17"/>
        <v>1119.5</v>
      </c>
      <c r="G208" s="16">
        <f t="shared" si="18"/>
        <v>0</v>
      </c>
      <c r="H208" s="17">
        <f t="shared" si="19"/>
        <v>0</v>
      </c>
    </row>
    <row r="209" spans="1:8" ht="18.75" x14ac:dyDescent="0.3">
      <c r="A209" s="27" t="s">
        <v>3</v>
      </c>
      <c r="B209" s="26">
        <v>83833.5</v>
      </c>
      <c r="C209" s="26">
        <v>0</v>
      </c>
      <c r="D209" s="49">
        <v>1187.8</v>
      </c>
      <c r="E209" s="46">
        <v>0</v>
      </c>
      <c r="F209" s="16">
        <f t="shared" si="17"/>
        <v>-82645.7</v>
      </c>
      <c r="G209" s="16">
        <f t="shared" si="18"/>
        <v>0</v>
      </c>
      <c r="H209" s="17">
        <f t="shared" si="19"/>
        <v>0</v>
      </c>
    </row>
    <row r="210" spans="1:8" ht="18.75" x14ac:dyDescent="0.3">
      <c r="A210" s="27" t="s">
        <v>4</v>
      </c>
      <c r="B210" s="26">
        <v>23678.3</v>
      </c>
      <c r="C210" s="26">
        <v>0</v>
      </c>
      <c r="D210" s="49">
        <v>1562.9</v>
      </c>
      <c r="E210" s="46">
        <v>0</v>
      </c>
      <c r="F210" s="16">
        <f t="shared" si="17"/>
        <v>-22115.399999999998</v>
      </c>
      <c r="G210" s="16">
        <f t="shared" si="18"/>
        <v>0</v>
      </c>
      <c r="H210" s="17">
        <f t="shared" si="19"/>
        <v>0</v>
      </c>
    </row>
    <row r="211" spans="1:8" ht="112.5" x14ac:dyDescent="0.25">
      <c r="A211" s="44" t="s">
        <v>21</v>
      </c>
      <c r="B211" s="25">
        <f>B212+B213+B214</f>
        <v>146292.6</v>
      </c>
      <c r="C211" s="25">
        <f>C212+C213+C214</f>
        <v>3257.7999999999997</v>
      </c>
      <c r="D211" s="50">
        <v>439201.2</v>
      </c>
      <c r="E211" s="48">
        <v>29776.1</v>
      </c>
      <c r="F211" s="16">
        <f t="shared" si="17"/>
        <v>292908.59999999998</v>
      </c>
      <c r="G211" s="16">
        <f t="shared" si="18"/>
        <v>26518.3</v>
      </c>
      <c r="H211" s="17">
        <f t="shared" si="19"/>
        <v>8.1399410645220698</v>
      </c>
    </row>
    <row r="212" spans="1:8" ht="18.75" x14ac:dyDescent="0.3">
      <c r="A212" s="27" t="s">
        <v>2</v>
      </c>
      <c r="B212" s="26">
        <f t="shared" ref="B212:C213" si="20">B216+B220+B224+B228+B232+B236+B240</f>
        <v>0</v>
      </c>
      <c r="C212" s="26">
        <f t="shared" si="20"/>
        <v>0</v>
      </c>
      <c r="D212" s="49">
        <v>0</v>
      </c>
      <c r="E212" s="46">
        <v>0</v>
      </c>
      <c r="F212" s="16">
        <f t="shared" si="17"/>
        <v>0</v>
      </c>
      <c r="G212" s="16">
        <f t="shared" si="18"/>
        <v>0</v>
      </c>
      <c r="H212" s="17">
        <f t="shared" si="19"/>
        <v>0</v>
      </c>
    </row>
    <row r="213" spans="1:8" ht="18.75" x14ac:dyDescent="0.3">
      <c r="A213" s="27" t="s">
        <v>3</v>
      </c>
      <c r="B213" s="26">
        <f>B217+B221+B225+B229+B233+B237+B241</f>
        <v>96725.3</v>
      </c>
      <c r="C213" s="26">
        <f t="shared" si="20"/>
        <v>0</v>
      </c>
      <c r="D213" s="49">
        <v>342779.9</v>
      </c>
      <c r="E213" s="46">
        <v>24483.3</v>
      </c>
      <c r="F213" s="16">
        <f t="shared" si="17"/>
        <v>246054.60000000003</v>
      </c>
      <c r="G213" s="16">
        <f t="shared" si="18"/>
        <v>24483.3</v>
      </c>
      <c r="H213" s="17">
        <f t="shared" si="19"/>
        <v>0</v>
      </c>
    </row>
    <row r="214" spans="1:8" ht="18.75" x14ac:dyDescent="0.3">
      <c r="A214" s="27" t="s">
        <v>4</v>
      </c>
      <c r="B214" s="26">
        <f>B218+B222+B226+B230+B234+B238+B242</f>
        <v>49567.3</v>
      </c>
      <c r="C214" s="26">
        <f>C218+C222+C226+C230+C234+C238+C242</f>
        <v>3257.7999999999997</v>
      </c>
      <c r="D214" s="49">
        <v>96421.3</v>
      </c>
      <c r="E214" s="46">
        <v>5292.8</v>
      </c>
      <c r="F214" s="16">
        <f t="shared" si="17"/>
        <v>46854</v>
      </c>
      <c r="G214" s="16">
        <f t="shared" si="18"/>
        <v>2035.0000000000005</v>
      </c>
      <c r="H214" s="17">
        <f t="shared" si="19"/>
        <v>0.62465467493400473</v>
      </c>
    </row>
    <row r="215" spans="1:8" ht="65.45" customHeight="1" x14ac:dyDescent="0.25">
      <c r="A215" s="31" t="s">
        <v>22</v>
      </c>
      <c r="B215" s="26">
        <f>B216+B217+B218</f>
        <v>2173.1999999999998</v>
      </c>
      <c r="C215" s="26">
        <f>C216+C217+C218</f>
        <v>932.1</v>
      </c>
      <c r="D215" s="49">
        <v>1900</v>
      </c>
      <c r="E215" s="46">
        <v>0</v>
      </c>
      <c r="F215" s="16">
        <f t="shared" si="17"/>
        <v>-273.19999999999982</v>
      </c>
      <c r="G215" s="16">
        <f t="shared" si="18"/>
        <v>-932.1</v>
      </c>
      <c r="H215" s="17">
        <f t="shared" si="19"/>
        <v>1</v>
      </c>
    </row>
    <row r="216" spans="1:8" ht="18.75" x14ac:dyDescent="0.3">
      <c r="A216" s="27" t="s">
        <v>2</v>
      </c>
      <c r="B216" s="26">
        <v>0</v>
      </c>
      <c r="C216" s="26">
        <v>0</v>
      </c>
      <c r="D216" s="49">
        <v>0</v>
      </c>
      <c r="E216" s="46">
        <v>0</v>
      </c>
      <c r="F216" s="16">
        <f t="shared" si="17"/>
        <v>0</v>
      </c>
      <c r="G216" s="16">
        <f t="shared" si="18"/>
        <v>0</v>
      </c>
      <c r="H216" s="17">
        <f t="shared" si="19"/>
        <v>0</v>
      </c>
    </row>
    <row r="217" spans="1:8" ht="18.75" x14ac:dyDescent="0.3">
      <c r="A217" s="27" t="s">
        <v>3</v>
      </c>
      <c r="B217" s="26">
        <v>0</v>
      </c>
      <c r="C217" s="26">
        <v>0</v>
      </c>
      <c r="D217" s="49">
        <v>0</v>
      </c>
      <c r="E217" s="46">
        <v>0</v>
      </c>
      <c r="F217" s="16">
        <f t="shared" si="17"/>
        <v>0</v>
      </c>
      <c r="G217" s="16">
        <f t="shared" si="18"/>
        <v>0</v>
      </c>
      <c r="H217" s="17">
        <f t="shared" si="19"/>
        <v>0</v>
      </c>
    </row>
    <row r="218" spans="1:8" ht="18.75" x14ac:dyDescent="0.3">
      <c r="A218" s="27" t="s">
        <v>4</v>
      </c>
      <c r="B218" s="26">
        <v>2173.1999999999998</v>
      </c>
      <c r="C218" s="26">
        <v>932.1</v>
      </c>
      <c r="D218" s="49">
        <v>1900</v>
      </c>
      <c r="E218" s="46">
        <v>0</v>
      </c>
      <c r="F218" s="16">
        <f t="shared" si="17"/>
        <v>-273.19999999999982</v>
      </c>
      <c r="G218" s="16">
        <f t="shared" si="18"/>
        <v>-932.1</v>
      </c>
      <c r="H218" s="17">
        <f t="shared" si="19"/>
        <v>1</v>
      </c>
    </row>
    <row r="219" spans="1:8" ht="66.75" customHeight="1" x14ac:dyDescent="0.25">
      <c r="A219" s="31" t="s">
        <v>23</v>
      </c>
      <c r="B219" s="26">
        <f>B220+B221+B222</f>
        <v>12657.4</v>
      </c>
      <c r="C219" s="26">
        <f>C220+C221+C222</f>
        <v>0</v>
      </c>
      <c r="D219" s="49">
        <v>346977.6</v>
      </c>
      <c r="E219" s="46">
        <v>0</v>
      </c>
      <c r="F219" s="16">
        <f t="shared" si="17"/>
        <v>334320.19999999995</v>
      </c>
      <c r="G219" s="16">
        <f t="shared" si="18"/>
        <v>0</v>
      </c>
      <c r="H219" s="17">
        <f t="shared" si="19"/>
        <v>0</v>
      </c>
    </row>
    <row r="220" spans="1:8" ht="18.75" x14ac:dyDescent="0.3">
      <c r="A220" s="27" t="s">
        <v>2</v>
      </c>
      <c r="B220" s="26">
        <v>0</v>
      </c>
      <c r="C220" s="26">
        <v>0</v>
      </c>
      <c r="D220" s="49">
        <v>0</v>
      </c>
      <c r="E220" s="46">
        <v>0</v>
      </c>
      <c r="F220" s="16">
        <f t="shared" si="17"/>
        <v>0</v>
      </c>
      <c r="G220" s="16">
        <f t="shared" si="18"/>
        <v>0</v>
      </c>
      <c r="H220" s="17">
        <f t="shared" si="19"/>
        <v>0</v>
      </c>
    </row>
    <row r="221" spans="1:8" ht="18.75" x14ac:dyDescent="0.3">
      <c r="A221" s="27" t="s">
        <v>3</v>
      </c>
      <c r="B221" s="26">
        <v>11391.6</v>
      </c>
      <c r="C221" s="26">
        <v>0</v>
      </c>
      <c r="D221" s="49">
        <v>312279.7</v>
      </c>
      <c r="E221" s="46">
        <v>0</v>
      </c>
      <c r="F221" s="16">
        <f t="shared" si="17"/>
        <v>300888.10000000003</v>
      </c>
      <c r="G221" s="16">
        <f t="shared" si="18"/>
        <v>0</v>
      </c>
      <c r="H221" s="17">
        <f t="shared" si="19"/>
        <v>0</v>
      </c>
    </row>
    <row r="222" spans="1:8" ht="18.75" x14ac:dyDescent="0.3">
      <c r="A222" s="27" t="s">
        <v>4</v>
      </c>
      <c r="B222" s="26">
        <v>1265.8</v>
      </c>
      <c r="C222" s="26">
        <v>0</v>
      </c>
      <c r="D222" s="49">
        <v>34697.9</v>
      </c>
      <c r="E222" s="46">
        <v>0</v>
      </c>
      <c r="F222" s="16">
        <f t="shared" si="17"/>
        <v>33432.1</v>
      </c>
      <c r="G222" s="16">
        <f t="shared" si="18"/>
        <v>0</v>
      </c>
      <c r="H222" s="17">
        <f t="shared" si="19"/>
        <v>0</v>
      </c>
    </row>
    <row r="223" spans="1:8" ht="63.75" customHeight="1" x14ac:dyDescent="0.25">
      <c r="A223" s="31" t="s">
        <v>24</v>
      </c>
      <c r="B223" s="26">
        <f>B224+B225+B226</f>
        <v>13876</v>
      </c>
      <c r="C223" s="26">
        <f>C224+C225+C226</f>
        <v>0</v>
      </c>
      <c r="D223" s="49">
        <v>0</v>
      </c>
      <c r="E223" s="46">
        <v>0</v>
      </c>
      <c r="F223" s="16">
        <f t="shared" si="17"/>
        <v>-13876</v>
      </c>
      <c r="G223" s="16">
        <f t="shared" si="18"/>
        <v>0</v>
      </c>
      <c r="H223" s="17">
        <f t="shared" si="19"/>
        <v>0</v>
      </c>
    </row>
    <row r="224" spans="1:8" ht="18.75" x14ac:dyDescent="0.3">
      <c r="A224" s="27" t="s">
        <v>2</v>
      </c>
      <c r="B224" s="26">
        <v>0</v>
      </c>
      <c r="C224" s="26">
        <v>0</v>
      </c>
      <c r="D224" s="49">
        <v>0</v>
      </c>
      <c r="E224" s="46">
        <v>0</v>
      </c>
      <c r="F224" s="16">
        <f t="shared" si="17"/>
        <v>0</v>
      </c>
      <c r="G224" s="16">
        <f t="shared" si="18"/>
        <v>0</v>
      </c>
      <c r="H224" s="17">
        <f t="shared" si="19"/>
        <v>0</v>
      </c>
    </row>
    <row r="225" spans="1:8" ht="18.75" x14ac:dyDescent="0.3">
      <c r="A225" s="27" t="s">
        <v>3</v>
      </c>
      <c r="B225" s="26">
        <v>0</v>
      </c>
      <c r="C225" s="26">
        <v>0</v>
      </c>
      <c r="D225" s="49">
        <v>0</v>
      </c>
      <c r="E225" s="46">
        <v>0</v>
      </c>
      <c r="F225" s="16">
        <f t="shared" si="17"/>
        <v>0</v>
      </c>
      <c r="G225" s="16">
        <f t="shared" si="18"/>
        <v>0</v>
      </c>
      <c r="H225" s="17">
        <f t="shared" si="19"/>
        <v>0</v>
      </c>
    </row>
    <row r="226" spans="1:8" ht="18.75" x14ac:dyDescent="0.3">
      <c r="A226" s="27" t="s">
        <v>4</v>
      </c>
      <c r="B226" s="26">
        <v>13876</v>
      </c>
      <c r="C226" s="26">
        <v>0</v>
      </c>
      <c r="D226" s="49">
        <v>0</v>
      </c>
      <c r="E226" s="46">
        <v>0</v>
      </c>
      <c r="F226" s="16">
        <f t="shared" si="17"/>
        <v>-13876</v>
      </c>
      <c r="G226" s="16">
        <f t="shared" si="18"/>
        <v>0</v>
      </c>
      <c r="H226" s="17">
        <f t="shared" si="19"/>
        <v>0</v>
      </c>
    </row>
    <row r="227" spans="1:8" ht="56.25" x14ac:dyDescent="0.25">
      <c r="A227" s="31" t="s">
        <v>25</v>
      </c>
      <c r="B227" s="26">
        <f>B228+B229+B230</f>
        <v>93942.7</v>
      </c>
      <c r="C227" s="26">
        <f>C228+C229+C230</f>
        <v>0</v>
      </c>
      <c r="D227" s="49">
        <v>63889.1</v>
      </c>
      <c r="E227" s="46">
        <v>27203.7</v>
      </c>
      <c r="F227" s="16">
        <f t="shared" si="17"/>
        <v>-30053.599999999999</v>
      </c>
      <c r="G227" s="16">
        <f t="shared" si="18"/>
        <v>27203.7</v>
      </c>
      <c r="H227" s="17">
        <f t="shared" si="19"/>
        <v>0</v>
      </c>
    </row>
    <row r="228" spans="1:8" ht="18.75" x14ac:dyDescent="0.3">
      <c r="A228" s="27" t="s">
        <v>2</v>
      </c>
      <c r="B228" s="26">
        <v>0</v>
      </c>
      <c r="C228" s="26">
        <v>0</v>
      </c>
      <c r="D228" s="49">
        <v>0</v>
      </c>
      <c r="E228" s="46">
        <v>0</v>
      </c>
      <c r="F228" s="16">
        <f t="shared" si="17"/>
        <v>0</v>
      </c>
      <c r="G228" s="16">
        <f t="shared" si="18"/>
        <v>0</v>
      </c>
      <c r="H228" s="17">
        <f t="shared" si="19"/>
        <v>0</v>
      </c>
    </row>
    <row r="229" spans="1:8" ht="18.75" x14ac:dyDescent="0.3">
      <c r="A229" s="27" t="s">
        <v>3</v>
      </c>
      <c r="B229" s="26">
        <v>85333.7</v>
      </c>
      <c r="C229" s="26">
        <v>0</v>
      </c>
      <c r="D229" s="49">
        <v>30500.2</v>
      </c>
      <c r="E229" s="46">
        <v>24483.3</v>
      </c>
      <c r="F229" s="16">
        <f t="shared" si="17"/>
        <v>-54833.5</v>
      </c>
      <c r="G229" s="16">
        <f t="shared" si="18"/>
        <v>24483.3</v>
      </c>
      <c r="H229" s="17">
        <f t="shared" si="19"/>
        <v>0</v>
      </c>
    </row>
    <row r="230" spans="1:8" ht="18.75" x14ac:dyDescent="0.3">
      <c r="A230" s="27" t="s">
        <v>4</v>
      </c>
      <c r="B230" s="26">
        <v>8609</v>
      </c>
      <c r="C230" s="26">
        <v>0</v>
      </c>
      <c r="D230" s="49">
        <v>33388.9</v>
      </c>
      <c r="E230" s="46">
        <v>2720.4</v>
      </c>
      <c r="F230" s="16">
        <f t="shared" si="17"/>
        <v>24779.9</v>
      </c>
      <c r="G230" s="16">
        <f t="shared" si="18"/>
        <v>2720.4</v>
      </c>
      <c r="H230" s="17">
        <f t="shared" si="19"/>
        <v>0</v>
      </c>
    </row>
    <row r="231" spans="1:8" ht="60" customHeight="1" x14ac:dyDescent="0.25">
      <c r="A231" s="31" t="s">
        <v>26</v>
      </c>
      <c r="B231" s="26">
        <f>B232+B233+B234</f>
        <v>11957.5</v>
      </c>
      <c r="C231" s="26">
        <f>C232+C233+C234</f>
        <v>0</v>
      </c>
      <c r="D231" s="49">
        <v>13885.4</v>
      </c>
      <c r="E231" s="46">
        <v>0</v>
      </c>
      <c r="F231" s="16">
        <f t="shared" si="17"/>
        <v>1927.8999999999996</v>
      </c>
      <c r="G231" s="16">
        <f t="shared" si="18"/>
        <v>0</v>
      </c>
      <c r="H231" s="17">
        <f t="shared" si="19"/>
        <v>0</v>
      </c>
    </row>
    <row r="232" spans="1:8" ht="18.75" x14ac:dyDescent="0.3">
      <c r="A232" s="27" t="s">
        <v>2</v>
      </c>
      <c r="B232" s="26">
        <v>0</v>
      </c>
      <c r="C232" s="26">
        <v>0</v>
      </c>
      <c r="D232" s="49">
        <v>0</v>
      </c>
      <c r="E232" s="46">
        <v>0</v>
      </c>
      <c r="F232" s="16">
        <f t="shared" si="17"/>
        <v>0</v>
      </c>
      <c r="G232" s="16">
        <f t="shared" si="18"/>
        <v>0</v>
      </c>
      <c r="H232" s="17">
        <f t="shared" si="19"/>
        <v>0</v>
      </c>
    </row>
    <row r="233" spans="1:8" ht="18.75" x14ac:dyDescent="0.3">
      <c r="A233" s="27" t="s">
        <v>3</v>
      </c>
      <c r="B233" s="26">
        <v>0</v>
      </c>
      <c r="C233" s="26">
        <v>0</v>
      </c>
      <c r="D233" s="49">
        <v>0</v>
      </c>
      <c r="E233" s="46">
        <v>0</v>
      </c>
      <c r="F233" s="16">
        <f t="shared" si="17"/>
        <v>0</v>
      </c>
      <c r="G233" s="16">
        <f t="shared" si="18"/>
        <v>0</v>
      </c>
      <c r="H233" s="17">
        <f t="shared" si="19"/>
        <v>0</v>
      </c>
    </row>
    <row r="234" spans="1:8" ht="18.75" x14ac:dyDescent="0.3">
      <c r="A234" s="27" t="s">
        <v>4</v>
      </c>
      <c r="B234" s="26">
        <v>11957.5</v>
      </c>
      <c r="C234" s="26">
        <v>0</v>
      </c>
      <c r="D234" s="49">
        <v>13885.4</v>
      </c>
      <c r="E234" s="46">
        <v>0</v>
      </c>
      <c r="F234" s="16">
        <f t="shared" si="17"/>
        <v>1927.8999999999996</v>
      </c>
      <c r="G234" s="16">
        <f t="shared" si="18"/>
        <v>0</v>
      </c>
      <c r="H234" s="17">
        <f t="shared" si="19"/>
        <v>0</v>
      </c>
    </row>
    <row r="235" spans="1:8" ht="66.75" customHeight="1" x14ac:dyDescent="0.25">
      <c r="A235" s="31" t="s">
        <v>27</v>
      </c>
      <c r="B235" s="26">
        <f>B236+B237+B238</f>
        <v>11580.8</v>
      </c>
      <c r="C235" s="26">
        <f>C236+C237+C238</f>
        <v>2325.6999999999998</v>
      </c>
      <c r="D235" s="49">
        <v>12144.1</v>
      </c>
      <c r="E235" s="46">
        <v>2572.4</v>
      </c>
      <c r="F235" s="16">
        <f t="shared" si="17"/>
        <v>563.30000000000109</v>
      </c>
      <c r="G235" s="16">
        <f t="shared" si="18"/>
        <v>246.70000000000027</v>
      </c>
      <c r="H235" s="17">
        <f t="shared" si="19"/>
        <v>0.10607559014490264</v>
      </c>
    </row>
    <row r="236" spans="1:8" ht="18.75" x14ac:dyDescent="0.3">
      <c r="A236" s="27" t="s">
        <v>2</v>
      </c>
      <c r="B236" s="26">
        <v>0</v>
      </c>
      <c r="C236" s="26">
        <v>0</v>
      </c>
      <c r="D236" s="49">
        <v>0</v>
      </c>
      <c r="E236" s="46">
        <v>0</v>
      </c>
      <c r="F236" s="16">
        <f t="shared" si="17"/>
        <v>0</v>
      </c>
      <c r="G236" s="16">
        <f t="shared" si="18"/>
        <v>0</v>
      </c>
      <c r="H236" s="17">
        <f t="shared" si="19"/>
        <v>0</v>
      </c>
    </row>
    <row r="237" spans="1:8" ht="18.75" x14ac:dyDescent="0.3">
      <c r="A237" s="27" t="s">
        <v>3</v>
      </c>
      <c r="B237" s="26">
        <v>0</v>
      </c>
      <c r="C237" s="26">
        <v>0</v>
      </c>
      <c r="D237" s="49">
        <v>0</v>
      </c>
      <c r="E237" s="46">
        <v>0</v>
      </c>
      <c r="F237" s="16">
        <f t="shared" si="17"/>
        <v>0</v>
      </c>
      <c r="G237" s="16">
        <f t="shared" si="18"/>
        <v>0</v>
      </c>
      <c r="H237" s="17">
        <f t="shared" si="19"/>
        <v>0</v>
      </c>
    </row>
    <row r="238" spans="1:8" ht="18.75" x14ac:dyDescent="0.3">
      <c r="A238" s="27" t="s">
        <v>4</v>
      </c>
      <c r="B238" s="26">
        <v>11580.8</v>
      </c>
      <c r="C238" s="26">
        <v>2325.6999999999998</v>
      </c>
      <c r="D238" s="49">
        <v>12144.1</v>
      </c>
      <c r="E238" s="46">
        <v>2572.4</v>
      </c>
      <c r="F238" s="16">
        <f t="shared" si="17"/>
        <v>563.30000000000109</v>
      </c>
      <c r="G238" s="16">
        <f t="shared" si="18"/>
        <v>246.70000000000027</v>
      </c>
      <c r="H238" s="17">
        <f t="shared" si="19"/>
        <v>0.10607559014490264</v>
      </c>
    </row>
    <row r="239" spans="1:8" ht="45" customHeight="1" x14ac:dyDescent="0.25">
      <c r="A239" s="31" t="s">
        <v>28</v>
      </c>
      <c r="B239" s="26">
        <f>B240+B241+B242</f>
        <v>105</v>
      </c>
      <c r="C239" s="26">
        <f>C240+C241+C242</f>
        <v>0</v>
      </c>
      <c r="D239" s="49">
        <v>405</v>
      </c>
      <c r="E239" s="46">
        <v>0</v>
      </c>
      <c r="F239" s="16">
        <f t="shared" si="17"/>
        <v>300</v>
      </c>
      <c r="G239" s="16">
        <f t="shared" si="18"/>
        <v>0</v>
      </c>
      <c r="H239" s="17">
        <f t="shared" si="19"/>
        <v>0</v>
      </c>
    </row>
    <row r="240" spans="1:8" ht="18.75" x14ac:dyDescent="0.3">
      <c r="A240" s="27" t="s">
        <v>2</v>
      </c>
      <c r="B240" s="26">
        <v>0</v>
      </c>
      <c r="C240" s="26">
        <v>0</v>
      </c>
      <c r="D240" s="49">
        <v>0</v>
      </c>
      <c r="E240" s="46">
        <v>0</v>
      </c>
      <c r="F240" s="16">
        <f t="shared" si="17"/>
        <v>0</v>
      </c>
      <c r="G240" s="16">
        <f t="shared" si="18"/>
        <v>0</v>
      </c>
      <c r="H240" s="17">
        <f t="shared" si="19"/>
        <v>0</v>
      </c>
    </row>
    <row r="241" spans="1:8" ht="18.75" x14ac:dyDescent="0.3">
      <c r="A241" s="27" t="s">
        <v>3</v>
      </c>
      <c r="B241" s="26">
        <v>0</v>
      </c>
      <c r="C241" s="26">
        <v>0</v>
      </c>
      <c r="D241" s="49">
        <v>0</v>
      </c>
      <c r="E241" s="46">
        <v>0</v>
      </c>
      <c r="F241" s="16">
        <f t="shared" si="17"/>
        <v>0</v>
      </c>
      <c r="G241" s="16">
        <f t="shared" si="18"/>
        <v>0</v>
      </c>
      <c r="H241" s="17">
        <f t="shared" si="19"/>
        <v>0</v>
      </c>
    </row>
    <row r="242" spans="1:8" ht="18.75" x14ac:dyDescent="0.3">
      <c r="A242" s="27" t="s">
        <v>4</v>
      </c>
      <c r="B242" s="26">
        <v>105</v>
      </c>
      <c r="C242" s="26">
        <v>0</v>
      </c>
      <c r="D242" s="49">
        <v>405</v>
      </c>
      <c r="E242" s="46">
        <v>0</v>
      </c>
      <c r="F242" s="16">
        <f t="shared" si="17"/>
        <v>300</v>
      </c>
      <c r="G242" s="16">
        <f t="shared" si="18"/>
        <v>0</v>
      </c>
      <c r="H242" s="17">
        <f t="shared" si="19"/>
        <v>0</v>
      </c>
    </row>
    <row r="244" spans="1:8" ht="18.75" x14ac:dyDescent="0.3">
      <c r="A244" s="18"/>
      <c r="B244" s="18"/>
      <c r="C244" s="18"/>
      <c r="D244" s="19"/>
      <c r="E244" s="4"/>
      <c r="F244" s="4"/>
      <c r="G244" s="4"/>
    </row>
    <row r="245" spans="1:8" ht="6.75" customHeight="1" x14ac:dyDescent="0.3">
      <c r="A245" s="18"/>
      <c r="B245" s="18"/>
      <c r="C245" s="20"/>
      <c r="D245" s="21"/>
      <c r="F245" s="5"/>
      <c r="G245" s="5"/>
    </row>
    <row r="246" spans="1:8" ht="18.75" hidden="1" x14ac:dyDescent="0.3">
      <c r="A246" s="18"/>
      <c r="B246" s="18"/>
      <c r="C246" s="18"/>
      <c r="D246" s="21"/>
      <c r="E246" s="5"/>
      <c r="F246" s="5"/>
      <c r="G246" s="5"/>
    </row>
    <row r="247" spans="1:8" ht="18.75" hidden="1" x14ac:dyDescent="0.3">
      <c r="A247" s="6"/>
      <c r="B247" s="6"/>
      <c r="C247" s="6"/>
      <c r="D247" s="19"/>
    </row>
    <row r="248" spans="1:8" ht="18.75" hidden="1" x14ac:dyDescent="0.3">
      <c r="A248" s="22"/>
      <c r="B248" s="22"/>
      <c r="C248" s="22"/>
      <c r="D248" s="23"/>
      <c r="E248" s="7"/>
      <c r="F248" s="10"/>
      <c r="G248" s="10"/>
    </row>
    <row r="249" spans="1:8" hidden="1" x14ac:dyDescent="0.25"/>
  </sheetData>
  <mergeCells count="3">
    <mergeCell ref="A1:H1"/>
    <mergeCell ref="A4:H4"/>
    <mergeCell ref="A2:H2"/>
  </mergeCells>
  <pageMargins left="0.43307086614173229" right="0.23622047244094491" top="0.35433070866141736" bottom="0.35433070866141736" header="0.31496062992125984" footer="0.31496062992125984"/>
  <pageSetup paperSize="9" scale="62" fitToHeight="0" orientation="portrait" r:id="rId1"/>
  <rowBreaks count="3" manualBreakCount="3">
    <brk id="58" max="7" man="1"/>
    <brk id="115" max="7" man="1"/>
    <brk id="17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01.04.2022</vt:lpstr>
      <vt:lpstr>'на 01.04.2022'!Область_печати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2022-04-04T11:39:05Z</dcterms:modified>
</cp:coreProperties>
</file>